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35" windowHeight="8070"/>
  </bookViews>
  <sheets>
    <sheet name="первонач план" sheetId="4" r:id="rId1"/>
    <sheet name="в итоге" sheetId="1" r:id="rId2"/>
    <sheet name="финансир" sheetId="3" r:id="rId3"/>
  </sheets>
  <calcPr calcId="125725"/>
</workbook>
</file>

<file path=xl/calcChain.xml><?xml version="1.0" encoding="utf-8"?>
<calcChain xmlns="http://schemas.openxmlformats.org/spreadsheetml/2006/main">
  <c r="M24" i="4"/>
  <c r="L24"/>
  <c r="J24"/>
  <c r="I157" l="1"/>
  <c r="I144"/>
  <c r="J136" l="1"/>
  <c r="J133" l="1"/>
  <c r="J153" l="1"/>
  <c r="J147" s="1"/>
  <c r="J84"/>
  <c r="I84" s="1"/>
  <c r="J83"/>
  <c r="I140"/>
  <c r="I136"/>
  <c r="I149"/>
  <c r="J99"/>
  <c r="J98"/>
  <c r="J100"/>
  <c r="I125"/>
  <c r="I153" l="1"/>
  <c r="I124"/>
  <c r="J112"/>
  <c r="I112" s="1"/>
  <c r="J107"/>
  <c r="J106"/>
  <c r="J80" l="1"/>
  <c r="I80" s="1"/>
  <c r="I81"/>
  <c r="I82"/>
  <c r="I85"/>
  <c r="N170" l="1"/>
  <c r="N171" s="1"/>
  <c r="M170"/>
  <c r="K170"/>
  <c r="I167"/>
  <c r="I166"/>
  <c r="J160"/>
  <c r="I143"/>
  <c r="I142"/>
  <c r="I141"/>
  <c r="J126" l="1"/>
  <c r="I127"/>
  <c r="I29"/>
  <c r="I94"/>
  <c r="L93"/>
  <c r="L92" s="1"/>
  <c r="L170" s="1"/>
  <c r="L77"/>
  <c r="I76"/>
  <c r="I75"/>
  <c r="M51" l="1"/>
  <c r="M171"/>
  <c r="J63"/>
  <c r="I65"/>
  <c r="I61"/>
  <c r="I58"/>
  <c r="I55"/>
  <c r="J53"/>
  <c r="J39"/>
  <c r="L30"/>
  <c r="K30"/>
  <c r="K51" s="1"/>
  <c r="I133"/>
  <c r="I138"/>
  <c r="I73"/>
  <c r="I35"/>
  <c r="I91"/>
  <c r="I95"/>
  <c r="I96"/>
  <c r="I98"/>
  <c r="I99"/>
  <c r="I100"/>
  <c r="I102"/>
  <c r="I103"/>
  <c r="I104"/>
  <c r="I106"/>
  <c r="I107"/>
  <c r="I108"/>
  <c r="I110"/>
  <c r="I111"/>
  <c r="I114"/>
  <c r="I115"/>
  <c r="I116"/>
  <c r="I118"/>
  <c r="I119"/>
  <c r="I120"/>
  <c r="I122"/>
  <c r="I123"/>
  <c r="I126"/>
  <c r="I129"/>
  <c r="I130"/>
  <c r="I131"/>
  <c r="I132"/>
  <c r="I134"/>
  <c r="I135"/>
  <c r="I137"/>
  <c r="I139"/>
  <c r="I145"/>
  <c r="I146"/>
  <c r="I148"/>
  <c r="I150"/>
  <c r="I151"/>
  <c r="I152"/>
  <c r="I154"/>
  <c r="I155"/>
  <c r="I156"/>
  <c r="I158"/>
  <c r="I159"/>
  <c r="I160"/>
  <c r="I161"/>
  <c r="I162"/>
  <c r="I163"/>
  <c r="I164"/>
  <c r="I165"/>
  <c r="I90"/>
  <c r="I83"/>
  <c r="I86"/>
  <c r="I87"/>
  <c r="I54"/>
  <c r="I56"/>
  <c r="I59"/>
  <c r="I62"/>
  <c r="I64"/>
  <c r="I66"/>
  <c r="I68"/>
  <c r="I69"/>
  <c r="I71"/>
  <c r="I72"/>
  <c r="I74"/>
  <c r="I53"/>
  <c r="I18"/>
  <c r="I19"/>
  <c r="I21"/>
  <c r="I22"/>
  <c r="I23"/>
  <c r="I25"/>
  <c r="I26"/>
  <c r="I27"/>
  <c r="I28"/>
  <c r="I31"/>
  <c r="I32"/>
  <c r="I33"/>
  <c r="I34"/>
  <c r="I36"/>
  <c r="I37"/>
  <c r="I39"/>
  <c r="I40"/>
  <c r="I41"/>
  <c r="I42"/>
  <c r="I43"/>
  <c r="I45"/>
  <c r="I46"/>
  <c r="I47"/>
  <c r="I48"/>
  <c r="I49"/>
  <c r="I50"/>
  <c r="I17"/>
  <c r="I147"/>
  <c r="J121"/>
  <c r="I121" s="1"/>
  <c r="J117"/>
  <c r="I117" s="1"/>
  <c r="J113"/>
  <c r="I113" s="1"/>
  <c r="J109"/>
  <c r="I109" s="1"/>
  <c r="J105"/>
  <c r="I105" s="1"/>
  <c r="J101"/>
  <c r="I101" s="1"/>
  <c r="J97"/>
  <c r="I97" s="1"/>
  <c r="J93"/>
  <c r="J79"/>
  <c r="J88" s="1"/>
  <c r="J70"/>
  <c r="I70" s="1"/>
  <c r="J67"/>
  <c r="I67" s="1"/>
  <c r="I63"/>
  <c r="J60"/>
  <c r="I60" s="1"/>
  <c r="J57"/>
  <c r="I57" s="1"/>
  <c r="J44"/>
  <c r="I44" s="1"/>
  <c r="J38"/>
  <c r="I38" s="1"/>
  <c r="J20"/>
  <c r="I20" s="1"/>
  <c r="J16"/>
  <c r="K46" i="1"/>
  <c r="J46"/>
  <c r="K59"/>
  <c r="J59"/>
  <c r="K80"/>
  <c r="J80"/>
  <c r="K19"/>
  <c r="J19"/>
  <c r="K40"/>
  <c r="K15"/>
  <c r="K26"/>
  <c r="K62"/>
  <c r="K65"/>
  <c r="K68"/>
  <c r="K71"/>
  <c r="K74"/>
  <c r="K89"/>
  <c r="K94"/>
  <c r="K98"/>
  <c r="J98" s="1"/>
  <c r="K102"/>
  <c r="K106"/>
  <c r="K110"/>
  <c r="K114"/>
  <c r="J114" s="1"/>
  <c r="K118"/>
  <c r="J118" s="1"/>
  <c r="K122"/>
  <c r="J122" s="1"/>
  <c r="K133"/>
  <c r="K140"/>
  <c r="K151"/>
  <c r="K128"/>
  <c r="K161"/>
  <c r="J151"/>
  <c r="J140"/>
  <c r="J113"/>
  <c r="J110"/>
  <c r="J102"/>
  <c r="J133"/>
  <c r="J106"/>
  <c r="J40"/>
  <c r="L157"/>
  <c r="L158" s="1"/>
  <c r="J15"/>
  <c r="J26"/>
  <c r="J54" s="1"/>
  <c r="J74"/>
  <c r="J71"/>
  <c r="J68"/>
  <c r="J65"/>
  <c r="J62"/>
  <c r="J89"/>
  <c r="J94"/>
  <c r="J51" i="4" l="1"/>
  <c r="I93"/>
  <c r="J92"/>
  <c r="I92" s="1"/>
  <c r="L51"/>
  <c r="J77"/>
  <c r="I24"/>
  <c r="K93" i="1"/>
  <c r="J93" s="1"/>
  <c r="J157" s="1"/>
  <c r="J128"/>
  <c r="I30" i="4"/>
  <c r="L171"/>
  <c r="I16"/>
  <c r="K171"/>
  <c r="J128"/>
  <c r="J78" i="1"/>
  <c r="K54"/>
  <c r="K78"/>
  <c r="I79" i="4"/>
  <c r="I77"/>
  <c r="I88"/>
  <c r="K157" i="1"/>
  <c r="K158" l="1"/>
  <c r="K165" s="1"/>
  <c r="J158"/>
  <c r="I51" i="4"/>
  <c r="I128"/>
  <c r="I170" s="1"/>
  <c r="J170"/>
  <c r="J171" s="1"/>
  <c r="I171" l="1"/>
</calcChain>
</file>

<file path=xl/sharedStrings.xml><?xml version="1.0" encoding="utf-8"?>
<sst xmlns="http://schemas.openxmlformats.org/spreadsheetml/2006/main" count="787" uniqueCount="273">
  <si>
    <t>Наименование  подпрограммы, основного мероприятия и (или) ведомственной целевой программы, мероприятия, реализуемого в рамках основного мероприятия или ведомственной целевой программы, контрольного события</t>
  </si>
  <si>
    <t>Ответственный исполнитель, соисполнитель, участник</t>
  </si>
  <si>
    <t>Срок</t>
  </si>
  <si>
    <t>Ожидаемый непосредственный результат мероприятия / контрольного события</t>
  </si>
  <si>
    <t>Финансовое обеспечение за счет средств бюджета муниципального образования  (тыс. руб.)</t>
  </si>
  <si>
    <t>начала реали-зации</t>
  </si>
  <si>
    <t>окончания реализации (наступления контрольного события)</t>
  </si>
  <si>
    <r>
      <t xml:space="preserve">краткое описание результата </t>
    </r>
    <r>
      <rPr>
        <i/>
        <sz val="9"/>
        <color indexed="8"/>
        <rFont val="Bookman Old Style"/>
        <family val="1"/>
        <charset val="204"/>
      </rPr>
      <t>(исходя из цели мероприятия)</t>
    </r>
  </si>
  <si>
    <t xml:space="preserve">наименование показателя, характери-зующего результат </t>
  </si>
  <si>
    <t>единица измерения</t>
  </si>
  <si>
    <t>значение показателя</t>
  </si>
  <si>
    <t>всего</t>
  </si>
  <si>
    <t>в том числе</t>
  </si>
  <si>
    <t>собственные доходы бюджета района</t>
  </si>
  <si>
    <t>субвенции, субсидии и иные трансферты из областного бюджета за счет средств федерального бюджета</t>
  </si>
  <si>
    <t>субвенции, субсидии и иные трансферты из областного бюджета за счет собственных средств областного бюджета</t>
  </si>
  <si>
    <t xml:space="preserve">субвенции, субсидии из бюджетов поселений за счет собственных средств </t>
  </si>
  <si>
    <t>безвозмездные поступления от физических и юридических лиц</t>
  </si>
  <si>
    <t>Подпрограмма 1 «Развитие общего и дополнительного образования»</t>
  </si>
  <si>
    <t>Управление образовния</t>
  </si>
  <si>
    <t>март</t>
  </si>
  <si>
    <t>сентябрь</t>
  </si>
  <si>
    <t>Приобретение компьютерной техники, МБОУ «Средняя школа №2»</t>
  </si>
  <si>
    <t>Приобретение учебников</t>
  </si>
  <si>
    <t>май</t>
  </si>
  <si>
    <t>август</t>
  </si>
  <si>
    <t>Приобретение программного обеспечения для работы психолого-педагогической службы</t>
  </si>
  <si>
    <t>Замена АПС, МБОУ «Юровская школа»</t>
  </si>
  <si>
    <t>июль</t>
  </si>
  <si>
    <t>Замена части ограждения территории, МБДОУ «ЦРР-ДС№1»</t>
  </si>
  <si>
    <t>Ремонт части ограждения, МБДОУ «ЦРР-ДС№6»</t>
  </si>
  <si>
    <t>Приобретение оборудования для постов службы видеонаблюдения</t>
  </si>
  <si>
    <t>январь</t>
  </si>
  <si>
    <t>декабрь</t>
  </si>
  <si>
    <t>Мероприятия с педагогами</t>
  </si>
  <si>
    <t>Повышение квалификации директоров школ и УДО</t>
  </si>
  <si>
    <t>Повышение квалификации заведующих</t>
  </si>
  <si>
    <t>Ремонт спортивных залов, МБОУ «Сидоровская школа»</t>
  </si>
  <si>
    <t>Ремонт спортзала, МБОУ «Вохтожская школа»</t>
  </si>
  <si>
    <t>Июль</t>
  </si>
  <si>
    <t>Создание архитектурной доступности, МБДОУ «ЦРР-ДС№2»</t>
  </si>
  <si>
    <t>Декабрь</t>
  </si>
  <si>
    <t>Субсидии некоммерческим организациям</t>
  </si>
  <si>
    <t>июнь</t>
  </si>
  <si>
    <t>Приобретение оборудования для пищеблока, МБОУ «Вохтожская школа»</t>
  </si>
  <si>
    <t>Приобретение оборудования для пищеблока, МБОУ «Юровская школа»</t>
  </si>
  <si>
    <t>Приобретение оборудования для пищеблока, МБОУ «Ростиловская школа»</t>
  </si>
  <si>
    <t>Приобретение оборудования для пищеблока, МБОУ «Комьянская школа»</t>
  </si>
  <si>
    <t>Приобретение оборудования для пищеблока, МБОУ «Сидоровская школа»</t>
  </si>
  <si>
    <t>апрель</t>
  </si>
  <si>
    <t>Приобретение оборудования для реализации программ туристско-краеведческой направленности, МБОУ «Средняя школа №2 г. Грязовца»</t>
  </si>
  <si>
    <t>Приобретение имиджевой продукции</t>
  </si>
  <si>
    <t>Итого по подпрограмме 1</t>
  </si>
  <si>
    <t>Подпрограмма 2 «Развитие молодежной политики»</t>
  </si>
  <si>
    <t>Выплата стипендий, премий одаренным обучающимся</t>
  </si>
  <si>
    <t>Проведение мероприятий с детьми и молодежью по развитию лидерства</t>
  </si>
  <si>
    <t>Проведение мероприятий по развитию волонтерства</t>
  </si>
  <si>
    <t>Приобретение обмундирования для кадет</t>
  </si>
  <si>
    <t>Проведение спортивных соревнований, конкурсов, фестивалей, акций</t>
  </si>
  <si>
    <t>Проведение мероприятий с детьми и молодежью профилактической направленности</t>
  </si>
  <si>
    <t>февраль</t>
  </si>
  <si>
    <t>Мероприятия, направленные на профилактику дорожно-транспортного травматизма среди школьников</t>
  </si>
  <si>
    <t>Итого по подпрограмме 2</t>
  </si>
  <si>
    <t>Подпрограмма 3 «Развитие системы отдыха детей и молодежи, их оздоровление и занятости»</t>
  </si>
  <si>
    <t>Организация деятельности пришкольных лагерей, школы</t>
  </si>
  <si>
    <t>Организация деятельности пришкольных лагерей, детские сады</t>
  </si>
  <si>
    <t>Организация деятельности пришкольных лагерей, допобразование</t>
  </si>
  <si>
    <t>Компенсация части родительской платы родителям, работающим в бюджетных организациях района</t>
  </si>
  <si>
    <t>Проведение учебных сборов и сборов «Неделя в армии»</t>
  </si>
  <si>
    <t>Оплата труда несовершеннолетних в свободное от учебы время, трудоустроившихся в учреждениях сферы образоваения</t>
  </si>
  <si>
    <t>Итого по подпрограмме 3</t>
  </si>
  <si>
    <t>Подпрограмма 4 «Обеспечение создания условий для реализации муниципальной программы»</t>
  </si>
  <si>
    <t>Выплата гражданам мер социальной поддержки</t>
  </si>
  <si>
    <t>Выполнение ремонтных работ и приобретение учебного и технологического оборудования, детские сады</t>
  </si>
  <si>
    <t>Обеспечение деятельности управления образования и Центра обеспечения деятельности ОУ</t>
  </si>
  <si>
    <t>Проведение мероприятий по энергоэффективности, школы</t>
  </si>
  <si>
    <t>Проведение мероприятий по энергоэффективности, детские сады</t>
  </si>
  <si>
    <t xml:space="preserve">Итого по подпрограмме 4 </t>
  </si>
  <si>
    <t>Оплата коммунальных услуг, вода</t>
  </si>
  <si>
    <t>Оплата коммунальных услуг, электро</t>
  </si>
  <si>
    <t>Связь</t>
  </si>
  <si>
    <t>налоги</t>
  </si>
  <si>
    <t>АПС</t>
  </si>
  <si>
    <t>Сироты, интернат</t>
  </si>
  <si>
    <t>Итого по программе</t>
  </si>
  <si>
    <t>Приобретение оборудования для реализации программ туристско-краеведческой направленности, МБОУ «Слободская школа им. Г.Н.Пономарева»</t>
  </si>
  <si>
    <t>Выполнение ремонтных работ и приобретение учебного и технологического оборудования, школы, в том числе</t>
  </si>
  <si>
    <t>СП Плосковская школа, ремонт крыльца в дошк группе, замена окна</t>
  </si>
  <si>
    <t>ДС д. Ростилово, окна в зале</t>
  </si>
  <si>
    <t>Слободская школа, крыша</t>
  </si>
  <si>
    <t>Резерв</t>
  </si>
  <si>
    <t>ЦРР-ДС№3, чаша бассейна</t>
  </si>
  <si>
    <t>ЦРР-ДС№4, сантехника, запасный выход, крыльцо</t>
  </si>
  <si>
    <t>ЦРР-ДС№6, крыша</t>
  </si>
  <si>
    <t>ЦРР-ДС№2, ремонт крылец</t>
  </si>
  <si>
    <t>СП Степурино, ремонт крыши</t>
  </si>
  <si>
    <t>Приобретение оборудования для спортивного клуба МБОУ Юровская школа</t>
  </si>
  <si>
    <t>Приобретение спортивного оборудования для МБОУ "Ростиловская школа"</t>
  </si>
  <si>
    <t>Приобретение спортивного оборудования для МБОУ "Слободская школа им. Г.Н.Пономарева"</t>
  </si>
  <si>
    <t>Поощрение лучших учреждений, объединений, функционировавших в рамках проекта «Счастливое и интересное лето» Сш№1 г. Гр 7+7+5+5(ГЛ)=24 т.р., Ср шк№2 г.Гр - 5 т.р., Вохт шк - 3 т.р., Юров шк - 3 т.р., Сидор шк - 5 т.р., Комьн шк - 7+2(ГЛ) т.р., ЦРРДС№1 - 3+3,5 т.р., ЦРРДС№2 - 3,5 т.р., ЦРДМ - 3 т.р., Перцевская библиотека - 1,5 т.р., Слобод ДК - 1,5 т.р., ШИ по слуху - 3(ГЛ) т.р</t>
  </si>
  <si>
    <t>Сидоровская школа, окна в актовом зале</t>
  </si>
  <si>
    <t>Оплата труда работников сферы образования, учебные расходы, в том числе</t>
  </si>
  <si>
    <t>школы</t>
  </si>
  <si>
    <t>сады</t>
  </si>
  <si>
    <t>доп</t>
  </si>
  <si>
    <t>Оплата коммунальных услуг, тепло, втом числе</t>
  </si>
  <si>
    <t>подвоз, гсм школы</t>
  </si>
  <si>
    <t>Шк №1 Г. Гр учебная мебель</t>
  </si>
  <si>
    <t>ЦРР-ДС №5 веранды</t>
  </si>
  <si>
    <t>повышение квалификации</t>
  </si>
  <si>
    <t>едк</t>
  </si>
  <si>
    <t>пособие до 3 лет</t>
  </si>
  <si>
    <t>антитеррор сады</t>
  </si>
  <si>
    <r>
      <t xml:space="preserve">Проведение мероприятий с одаренными детьми и молодежью - </t>
    </r>
    <r>
      <rPr>
        <b/>
        <sz val="9"/>
        <color indexed="8"/>
        <rFont val="Bookman Old Style"/>
        <family val="1"/>
        <charset val="204"/>
      </rPr>
      <t>субсидия на СОНКО</t>
    </r>
  </si>
  <si>
    <r>
      <t xml:space="preserve">Проведение мероприятий с детьми и молодежью по развитию лидерства - </t>
    </r>
    <r>
      <rPr>
        <b/>
        <sz val="9"/>
        <color indexed="8"/>
        <rFont val="Bookman Old Style"/>
        <family val="1"/>
        <charset val="204"/>
      </rPr>
      <t>субсидия СОНКО</t>
    </r>
  </si>
  <si>
    <r>
      <t xml:space="preserve">Проведение мероприятий по развитию волонтерства </t>
    </r>
    <r>
      <rPr>
        <b/>
        <sz val="9"/>
        <color indexed="8"/>
        <rFont val="Bookman Old Style"/>
        <family val="1"/>
        <charset val="204"/>
      </rPr>
      <t>субсидия на СОНКО</t>
    </r>
  </si>
  <si>
    <r>
      <t xml:space="preserve">Проведение спортивных соревнований, конкурсов, фестивалей, акций - </t>
    </r>
    <r>
      <rPr>
        <b/>
        <sz val="9"/>
        <color indexed="8"/>
        <rFont val="Bookman Old Style"/>
        <family val="1"/>
        <charset val="204"/>
      </rPr>
      <t>субсидия на СОНКО</t>
    </r>
  </si>
  <si>
    <r>
      <t xml:space="preserve">Проведение мероприятий с детьми и молодежью профилактической направленности </t>
    </r>
    <r>
      <rPr>
        <b/>
        <sz val="9"/>
        <color indexed="8"/>
        <rFont val="Bookman Old Style"/>
        <family val="1"/>
        <charset val="204"/>
      </rPr>
      <t>субсидия СОНКО</t>
    </r>
  </si>
  <si>
    <r>
      <t xml:space="preserve">Приобретение светоотражающих элементов для обучающихся - </t>
    </r>
    <r>
      <rPr>
        <b/>
        <sz val="9"/>
        <color indexed="8"/>
        <rFont val="Bookman Old Style"/>
        <family val="1"/>
        <charset val="204"/>
      </rPr>
      <t>субсидия СОНКО</t>
    </r>
  </si>
  <si>
    <r>
      <t xml:space="preserve">Мероприятия, направленные на профилактику дорожно-транспортного травматизма среди школьников - </t>
    </r>
    <r>
      <rPr>
        <b/>
        <sz val="9"/>
        <color indexed="8"/>
        <rFont val="Bookman Old Style"/>
        <family val="1"/>
        <charset val="204"/>
      </rPr>
      <t>субсидия СОНКО</t>
    </r>
  </si>
  <si>
    <t>Приобретение оборудования для кабинета домоводства</t>
  </si>
  <si>
    <t>Оборудование актового зала в МБУДО ЦРДМ</t>
  </si>
  <si>
    <t xml:space="preserve">Утверждаю.                                                              Начальник управления образования Грязовецкого мунципального района                                                                           Т.А.Патракеева                                                                                                                              </t>
  </si>
  <si>
    <t xml:space="preserve">МБДОУ "Юровский детский сад", асфальтирование территории </t>
  </si>
  <si>
    <t>Антитеррор дополнительное образование</t>
  </si>
  <si>
    <t>Укрепление матер-технич базы в дополнительном образовании</t>
  </si>
  <si>
    <t>1.1. Обеспечение образовательных учреждений информационно-коммуникативным оборудованием, пособиями, программными продуктами компьютерным, интерактивным, реабилитационным, учебным оборудованием, учебниками, учебно-наглядными пособиями, школьной и детской мебелью, играми, игрушками для реализации федеральных государственных образовательных стандартов</t>
  </si>
  <si>
    <t>2.2. Проведение мероприятий, направленных на повышение квалификации персонала и мотивтрование апециалистов на позитивный результат</t>
  </si>
  <si>
    <t>3.3. проведение ремонтных работ спортивных залов и приобретение спортивного оборудования для занятий физической культурой и спортом в образовательных организациях, в том числе расположенных в сельской местности</t>
  </si>
  <si>
    <t>4.4.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</si>
  <si>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5.5. Создание условий для функционирования и обеспечение системы персонифицированного финансирования дополнительного образования детей</t>
  </si>
  <si>
    <t>6.6. Обеспечение оборудованием для организации обучения обучающихся 10-11 классов по основам военной службы и других обучающихся в рамках патриотического воспитания</t>
  </si>
  <si>
    <t>7.7. Проведение мероприятий по укреплению материально-технической базы и повышению квалификации педагогов школ с низкими результатами обучения и школ, функционирующих в неблагоприятных социальных условиях</t>
  </si>
  <si>
    <t>8.8. Обеспечение оборудованием для улучшения условий для приготовления горячего питания и организации питания детей в дошкольных образовательных учреждениях и обучающихся в школах</t>
  </si>
  <si>
    <t>9.9. Обеспечение учебным оборудованием для развития дополнительных общеобразовательных программ технической, естественнонаучной и туристско-краеведческой направленностей</t>
  </si>
  <si>
    <t>10.10. Создание условий для повышения открытости образовательных учреждений и системы образования в целом</t>
  </si>
  <si>
    <t>1.1. Поощрение одаренных и талантливых детей и молодежт стипендиями и премиями</t>
  </si>
  <si>
    <t>2.2. Создание условий для развития школьного самоуправления и Российского движения школьников</t>
  </si>
  <si>
    <t>3.3. Проведение районных мероприятий, направленных на развитие волонтерства и добровольчества</t>
  </si>
  <si>
    <t>4.4. Создание условий для развития юнармейского и кадетского движения</t>
  </si>
  <si>
    <t>5.5. Проведение районных фестивалей, конкурсов, акций, направленных на развитие творчества у детей и молодежи района</t>
  </si>
  <si>
    <t>6.6. Обеспечение деятельности системы профилактики негативных явлений среди детей и молодежи</t>
  </si>
  <si>
    <t>1.1. Организация и обеспечение отдыха, оздоровления и занятости детей и молодежи в каникулярное время</t>
  </si>
  <si>
    <t>2.2. Проведение мероприятий по организации временного трудоустройства подростков в возрасте от 14 до 18 лет в свободное от учебы время</t>
  </si>
  <si>
    <t>1.1. Обеспечение предоставления мер социальной поддержки отдельным категориям участников образовательных отношений.</t>
  </si>
  <si>
    <t>2.2. Обеспечение реализации основных образовательных программ дошкольного, начального общего, основного общего, среднего общего образования и дополнительных образовательных программ в муниципальных образовательных учреждениях</t>
  </si>
  <si>
    <t>2.3. Обеспечение условий для реализации муниципальной программы.</t>
  </si>
  <si>
    <t>3.4. Создание безопасной среды в учреждениях образования и на прилегающих территориях для осуществления воспитательно-образовательного процесса</t>
  </si>
  <si>
    <t>4.5. Установка узлов учета энергоресурсов и реализация программ образовательных учреждений по энергосбережению</t>
  </si>
  <si>
    <t>ЕГЭ школы</t>
  </si>
  <si>
    <t>Создание ИБЦ Школа №2 г. Грязовца</t>
  </si>
  <si>
    <t>Создание ИБЦ в Юровской школе</t>
  </si>
  <si>
    <t>Создание ИБЦ в Вохтожской школе</t>
  </si>
  <si>
    <t>Приобретение оборудования для обучения по основам военной службы (Сш №1 г. Гр 25 т.р., Вохтож шк - 20 т.р., Ср. шк №2 г.Гр - 15 т.р.), манекены</t>
  </si>
  <si>
    <t>Приобретение оборудования для реализации программ туристско-краеведческой направленности, МБУДО ЦРДМ</t>
  </si>
  <si>
    <t>Приобретение обмундирования для юнармии Вохтожская школа 50 т.р., Юровская 25 т.р., Шк №2 50 т.р., Шк №1 г. Грязовца 50 т.р., Ростиловская шк 50 т.р., Комьянская шк 50 т.р.</t>
  </si>
  <si>
    <t>7.7. Проведение мероприятий по профилактике детского дорожного травматизма</t>
  </si>
  <si>
    <t>Приобретение оборудования для реализации программ технической  направленности МБОУ «Вохтожская школа»</t>
  </si>
  <si>
    <t>Приобретение оборудования для реализации программ технической  направленности, МБОУ «Сидоровская школа»</t>
  </si>
  <si>
    <t>Замена окон д/с №5</t>
  </si>
  <si>
    <t>Приобретение оборудования для обучения по основам военной службы (Сш №1 г. Гр 25 т.р., Вохтож шк - 20 т.р., Ср. шк №2 г.Гр - 15 т.р.)</t>
  </si>
  <si>
    <t>План мероприятий по реализации муниципальной программы "Развитие систем образования, молодежной политики, отдыха, оздоровления и занятости несовершеннолетних в Грязовецкоми мунципальном районе на 2018-2020" в 2018 году</t>
  </si>
  <si>
    <t>План финансирования мероприятий муниципальной программы "Развитие систем образования, молодежной политики, отдыха, оздоровления и занятости несовершеннолетних в Грязовецкоми мунципальном районе на 2018-2020" в 2018 году</t>
  </si>
  <si>
    <t>по потребности</t>
  </si>
  <si>
    <t>Приобретение обмундирования для юнармии Вохтожская школа 50 т.р., Школа №1 г. Грязовца 25 т.р., Школа №2 г. Грязовца 25 тыс. руб. Ростиловская шк 15 т.р., Комьянская шк 15 т.р.</t>
  </si>
  <si>
    <t>Юбилеи</t>
  </si>
  <si>
    <t>ЦРР-ДС №5 окна</t>
  </si>
  <si>
    <t>Установка видеокамер, домофонов</t>
  </si>
  <si>
    <t>156(дс№1, дс, дс№4)</t>
  </si>
  <si>
    <t>156 (дс№3, дс№2)</t>
  </si>
  <si>
    <t>156 (дс№5, дс№6)</t>
  </si>
  <si>
    <t>78 (Юр дс)</t>
  </si>
  <si>
    <t>257(Юр, Слоб шк)</t>
  </si>
  <si>
    <t>309(Ком, Рост шк)</t>
  </si>
  <si>
    <t>50(Сид)</t>
  </si>
  <si>
    <t>85(дс№1, дс№4)</t>
  </si>
  <si>
    <t>49(дс№3)</t>
  </si>
  <si>
    <t>90(Юр дс)</t>
  </si>
  <si>
    <t>Приложение к приказу Управления образования Грязовецкого мунципального района от 01.02.2018 № 79 "Об утверждении Плана мероприятий по реализации муниципальной программы "Развитие систем образования, молодежной политики, отдыха, оздоровления и занятости несовершеннолетних в Грязовецком мунципальном районе на 2018-2020 годы" на 2018 год"</t>
  </si>
  <si>
    <t>аперль</t>
  </si>
  <si>
    <t>увеличение количесива компьютеров на одного ученика</t>
  </si>
  <si>
    <t>обеспечение учебниками по потребности</t>
  </si>
  <si>
    <t>приобретение программного обеспечения для работы ППС</t>
  </si>
  <si>
    <t>мотивирование педагогов на качественную работу</t>
  </si>
  <si>
    <t>приобретение дополнительных знаний директорами по управленческой составляющей</t>
  </si>
  <si>
    <t>приобретение дополнительных знаний заведующими по управленческой составляющей</t>
  </si>
  <si>
    <t>3.3. Проведение ремонтных работ спортивных залов и приобретение спортивного оборудования для занятий физической культурой и спортом в образовательных организациях, в том числе расположенных в сельской местности</t>
  </si>
  <si>
    <t>Улучшение условий для занятия ф/к и спортом</t>
  </si>
  <si>
    <t>повышение архитектурной доступности дошкольного образования</t>
  </si>
  <si>
    <t>обеспечение населения сертификатами дополнительного образования</t>
  </si>
  <si>
    <t>процент обеспечения детей в возрасте от 5 до 18 лет сертификатами дополнительного образования,%</t>
  </si>
  <si>
    <t>улучшение условий для изучения ОВС</t>
  </si>
  <si>
    <t>количество ОУ, укрепивших МТБ по ОВС, шт</t>
  </si>
  <si>
    <t>укрепление МТБ в учреждениях с низкими  резултатами</t>
  </si>
  <si>
    <t>Укрепление МТБ пищеблоков</t>
  </si>
  <si>
    <t>улучшение условий для занятий дополнительным образованием</t>
  </si>
  <si>
    <t>использование брендов вологодской области и Грязовецкого района</t>
  </si>
  <si>
    <t>мотивирование одаренных детей на дальнейший успех</t>
  </si>
  <si>
    <r>
      <t xml:space="preserve">краткое описание результата </t>
    </r>
    <r>
      <rPr>
        <i/>
        <sz val="10"/>
        <color indexed="8"/>
        <rFont val="Times New Roman"/>
        <family val="1"/>
        <charset val="204"/>
      </rPr>
      <t>(исходя из цели мероприятия)</t>
    </r>
  </si>
  <si>
    <r>
      <t xml:space="preserve">Проведение мероприятий с одаренными детьми и молодежью - </t>
    </r>
    <r>
      <rPr>
        <b/>
        <sz val="10"/>
        <color indexed="8"/>
        <rFont val="Times New Roman"/>
        <family val="1"/>
        <charset val="204"/>
      </rPr>
      <t>субсидия на СОНКО</t>
    </r>
  </si>
  <si>
    <r>
      <t xml:space="preserve">Проведение мероприятий с детьми и молодежью по развитию лидерства - </t>
    </r>
    <r>
      <rPr>
        <b/>
        <sz val="10"/>
        <color indexed="8"/>
        <rFont val="Times New Roman"/>
        <family val="1"/>
        <charset val="204"/>
      </rPr>
      <t>субсидия СОНКО</t>
    </r>
  </si>
  <si>
    <r>
      <t xml:space="preserve">Проведение мероприятий по развитию волонтерства </t>
    </r>
    <r>
      <rPr>
        <b/>
        <sz val="10"/>
        <color indexed="8"/>
        <rFont val="Times New Roman"/>
        <family val="1"/>
        <charset val="204"/>
      </rPr>
      <t>субсидия на СОНКО</t>
    </r>
  </si>
  <si>
    <r>
      <t xml:space="preserve">Проведение спортивных соревнований, конкурсов, фестивалей, акций - </t>
    </r>
    <r>
      <rPr>
        <b/>
        <sz val="10"/>
        <color indexed="8"/>
        <rFont val="Times New Roman"/>
        <family val="1"/>
        <charset val="204"/>
      </rPr>
      <t>субсидия на СОНКО</t>
    </r>
  </si>
  <si>
    <r>
      <t xml:space="preserve">Проведение мероприятий с детьми и молодежью профилактической направленности </t>
    </r>
    <r>
      <rPr>
        <b/>
        <sz val="10"/>
        <color indexed="8"/>
        <rFont val="Times New Roman"/>
        <family val="1"/>
        <charset val="204"/>
      </rPr>
      <t>субсидия СОНКО</t>
    </r>
  </si>
  <si>
    <r>
      <t xml:space="preserve">Приобретение светоотражающих элементов для обучающихся - </t>
    </r>
    <r>
      <rPr>
        <b/>
        <sz val="10"/>
        <color indexed="8"/>
        <rFont val="Times New Roman"/>
        <family val="1"/>
        <charset val="204"/>
      </rPr>
      <t>субсидия СОНКО</t>
    </r>
  </si>
  <si>
    <r>
      <t xml:space="preserve">Мероприятия, направленные на профилактику дорожно-транспортного травматизма среди школьников - </t>
    </r>
    <r>
      <rPr>
        <b/>
        <sz val="10"/>
        <color indexed="8"/>
        <rFont val="Times New Roman"/>
        <family val="1"/>
        <charset val="204"/>
      </rPr>
      <t>субсидия СОНКО</t>
    </r>
  </si>
  <si>
    <t>создание условий для развития одаренности, участия детей в мероприятиях различной направленности</t>
  </si>
  <si>
    <t>количество участников различных мероприятий, чел.</t>
  </si>
  <si>
    <t>выявление и поддержка лидеров среди детей и молодежи</t>
  </si>
  <si>
    <t>мотивирование детей и молодежи на волонтерскую деятельность</t>
  </si>
  <si>
    <t>количество юнармейцев и кадет, чел.</t>
  </si>
  <si>
    <t>Приобретение оборудования для кадет</t>
  </si>
  <si>
    <t>обеспечение юнармейцев и кадет оборудованием для занятий</t>
  </si>
  <si>
    <t>количество детей и молодежи, охваченных конкурсным движением, чел.</t>
  </si>
  <si>
    <t>создание условий для включения детей и молодежи в конкурсное движение</t>
  </si>
  <si>
    <t>проведение мероприятий профилактической направленности</t>
  </si>
  <si>
    <t>доля детей, имеющих на одежде или портфеле светоотражающие элементы, %</t>
  </si>
  <si>
    <t>создание условий для уменьшения детского дорожного травматизма</t>
  </si>
  <si>
    <t>занятость детей в летний период</t>
  </si>
  <si>
    <t>трудовая занятость молодежи</t>
  </si>
  <si>
    <t>численность молодежи в трудовых лагерях и трудовых бригадах, чел.</t>
  </si>
  <si>
    <t>поддержка семей с детьми</t>
  </si>
  <si>
    <t>количество семей, кому предоставлены мер социальной поддержки, чел.</t>
  </si>
  <si>
    <t>предоставление образования</t>
  </si>
  <si>
    <t>количество детей, кому предоставлено образование, чел.</t>
  </si>
  <si>
    <t>создание условий для предоставления образования</t>
  </si>
  <si>
    <t>проведение ремонтных работ и приобретений оборудования</t>
  </si>
  <si>
    <t>обеспеченность компьютерной техникой, чел.</t>
  </si>
  <si>
    <t>обеспеченность учебниками, шт.</t>
  </si>
  <si>
    <t>обеспечение программами, шт.</t>
  </si>
  <si>
    <t>поощрение педагогов, чел.</t>
  </si>
  <si>
    <t xml:space="preserve">100-120 </t>
  </si>
  <si>
    <t>количество руководителей, повысивших квалификацию, чел.</t>
  </si>
  <si>
    <t>количество ОУ, использующих бренды, ед</t>
  </si>
  <si>
    <t>колическтво ОУ, укрепивших МТБ для занятий дополнительным образованием, ед</t>
  </si>
  <si>
    <t>количество ОУ, укрепивших МТБ пищеблоков, ед</t>
  </si>
  <si>
    <t>количество учреждений, имеющих низкие результаты, укрепивших МТБ, ед</t>
  </si>
  <si>
    <t>количество ДОУ, имеющих архитектурную доступность, ед</t>
  </si>
  <si>
    <t>поощрение одаренных детей районными стипендиями и премиями (одного можно поощрять несколько раз), чел.</t>
  </si>
  <si>
    <t>количество детей и молодежи, охваченных мероприятиями, чел.</t>
  </si>
  <si>
    <t>количество детей, охваченных отдыхом и оздоровлением в пришкольных лагерях, чел.</t>
  </si>
  <si>
    <t>количество учреждений, где проведены ремонты и приобретено оборудование, ед.</t>
  </si>
  <si>
    <t>Сидорвская школа, ремонт крыши</t>
  </si>
  <si>
    <t xml:space="preserve">Приложение к приказу Управления образования Грязовецкого мунципального района от 02.07.2018  № 421 "О внесении изменений в приказ Управления образования Грязовецкого муниципального района от 01.02.2018 № 79 «Об утверждении Плана мероприятий по реализации муниципальной программы «Развитие систем образования, молодежной политики, отдыха, оздоровления и занятости несовершеннолетних в Грязовецком муниципальном районе на 2018-2020 годы» на 2018 год»
</t>
  </si>
  <si>
    <t>Полномочия по физкультуре и спорту</t>
  </si>
  <si>
    <t>Проведение мероприятий с одаренными детьми и молодежью</t>
  </si>
  <si>
    <t xml:space="preserve">Приобретение обмундирования для юнармии Вохтожская школа 50 т.р.,  Шк №2 25 т.р., Шк №1 г. Грязовца 25 т.р., Ростиловская шк 15 т.р., </t>
  </si>
  <si>
    <t>Проведение мероприятий  с участием юнармейцев</t>
  </si>
  <si>
    <t>7.8. Создание необходимых условий  для охраны здоровья обучающихся по обеспечению световозвращающими приспособлениями обучающихся 1-х классов общеобразовательных организаций</t>
  </si>
  <si>
    <t>обеспечение световозвращающими приспособлениями обучающихся 1 классов</t>
  </si>
  <si>
    <t>Юровская школа огнезащитная обработка, ремонт окон</t>
  </si>
  <si>
    <t>Комьянская школа ремонт системы отопления, монтаж электрооборудования</t>
  </si>
  <si>
    <t>5.7.Капитальный ремонт структурного подразделения «Грязовецкая школа искусств» МБУДО «Центр развития детей и молодежи»</t>
  </si>
  <si>
    <t>5.6.Капитальный ремонт МБОУ «Средняя школа № 2 г.Грязовца»</t>
  </si>
  <si>
    <t>Шк №1 Г. Гр учебная мебель, огнезащитная обработка</t>
  </si>
  <si>
    <t>подготовка к учебному году</t>
  </si>
  <si>
    <t>проведение ЕГЭ: СОШ № 26,0 , Вохтожская школа 7,0</t>
  </si>
  <si>
    <t>ЦРР-ДС№ 1 ремонт окон</t>
  </si>
  <si>
    <t>ЦРР-ДС№2, ремонт крылец,ремонт пола</t>
  </si>
  <si>
    <t>Антитеррор: Юровская 164,2 т.р., слободская 323,6 т.р., Комьянская 230,5 т.р., ростиловская 290,1 т.р., сидоровская 181,6 т.р.</t>
  </si>
  <si>
    <t>Ростиловская школа огнезащитная обработка, ремонт крыши</t>
  </si>
  <si>
    <t xml:space="preserve">Установка рециркуляторов СОШ №139,5т.р.; СОШ № 2 111,6 т.р. </t>
  </si>
  <si>
    <t>Установка рециркуляторов ЦРР-ДС № 5, ЦРР-ДС № 6.</t>
  </si>
  <si>
    <t>количество отремонтированных спортивных залов, ед.</t>
  </si>
  <si>
    <t>Ремонт спортзала, замена оконных блоков МБОУ «Вохтожская школа»</t>
  </si>
  <si>
    <t>Ремонт спортзала, замена оконных блоков МБОУ «Сидоровская школа»</t>
  </si>
  <si>
    <t>доля обучающихся 1-х классов, имеющих на одежде или портфеле светоотражающие элементы, %</t>
  </si>
  <si>
    <t>ДС д. Ростилово, замена окон в зале</t>
  </si>
  <si>
    <t>Слободская школа, ремонт крыши</t>
  </si>
  <si>
    <t>Шк №2 Г. Гр огнезащитная обработка</t>
  </si>
  <si>
    <t>Изтотовление проектно-сметной документации, ед.</t>
  </si>
  <si>
    <t>1.1. Поощрение одаренных и талантливых детей и молодежи стипендиями и премиями</t>
  </si>
  <si>
    <t>Вохтожская школа установка рециркуляторов в пищеблоке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</si>
</sst>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Bookman Old Style"/>
      <family val="1"/>
      <charset val="204"/>
    </font>
    <font>
      <i/>
      <sz val="9"/>
      <color indexed="8"/>
      <name val="Bookman Old Style"/>
      <family val="1"/>
      <charset val="204"/>
    </font>
    <font>
      <sz val="8"/>
      <color indexed="8"/>
      <name val="Bookman Old Style"/>
      <family val="1"/>
      <charset val="204"/>
    </font>
    <font>
      <b/>
      <sz val="11"/>
      <color indexed="8"/>
      <name val="Bookman Old Style"/>
      <family val="1"/>
      <charset val="204"/>
    </font>
    <font>
      <b/>
      <i/>
      <sz val="8"/>
      <color indexed="8"/>
      <name val="Bookman Old Style"/>
      <family val="1"/>
      <charset val="204"/>
    </font>
    <font>
      <b/>
      <sz val="9"/>
      <color indexed="8"/>
      <name val="Bookman Old Style"/>
      <family val="1"/>
      <charset val="204"/>
    </font>
    <font>
      <b/>
      <i/>
      <sz val="6"/>
      <color indexed="8"/>
      <name val="Bookman Old Style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i/>
      <sz val="9"/>
      <color indexed="8"/>
      <name val="Bookman Old Style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4" xfId="0" applyBorder="1"/>
    <xf numFmtId="0" fontId="1" fillId="0" borderId="4" xfId="0" applyFont="1" applyBorder="1"/>
    <xf numFmtId="0" fontId="2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0" xfId="0" applyBorder="1"/>
    <xf numFmtId="0" fontId="0" fillId="0" borderId="6" xfId="0" applyFill="1" applyBorder="1"/>
    <xf numFmtId="0" fontId="10" fillId="0" borderId="4" xfId="0" applyFont="1" applyBorder="1"/>
    <xf numFmtId="0" fontId="3" fillId="2" borderId="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0" fillId="0" borderId="0" xfId="0" applyAlignment="1">
      <alignment horizontal="left" indent="2"/>
    </xf>
    <xf numFmtId="0" fontId="0" fillId="0" borderId="0" xfId="0" applyAlignment="1"/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indent="2"/>
    </xf>
    <xf numFmtId="0" fontId="0" fillId="0" borderId="4" xfId="0" applyBorder="1" applyAlignment="1">
      <alignment vertical="justify"/>
    </xf>
    <xf numFmtId="0" fontId="3" fillId="0" borderId="5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 indent="1"/>
    </xf>
    <xf numFmtId="0" fontId="7" fillId="0" borderId="4" xfId="0" applyFont="1" applyBorder="1" applyAlignment="1">
      <alignment horizontal="left" vertical="top" wrapText="1" indent="1"/>
    </xf>
    <xf numFmtId="0" fontId="3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 indent="1"/>
    </xf>
    <xf numFmtId="0" fontId="1" fillId="0" borderId="0" xfId="0" applyFont="1" applyAlignment="1">
      <alignment horizontal="left" indent="1"/>
    </xf>
    <xf numFmtId="0" fontId="12" fillId="0" borderId="4" xfId="0" applyFont="1" applyBorder="1" applyAlignment="1">
      <alignment horizontal="left" vertical="top" wrapText="1" indent="1"/>
    </xf>
    <xf numFmtId="164" fontId="0" fillId="0" borderId="0" xfId="0" applyNumberFormat="1"/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 indent="3"/>
    </xf>
    <xf numFmtId="0" fontId="13" fillId="0" borderId="0" xfId="0" applyFont="1" applyAlignment="1">
      <alignment horizontal="left" indent="3"/>
    </xf>
    <xf numFmtId="0" fontId="15" fillId="0" borderId="8" xfId="0" applyFont="1" applyBorder="1" applyAlignment="1">
      <alignment horizontal="distributed" vertical="top" wrapText="1"/>
    </xf>
    <xf numFmtId="0" fontId="15" fillId="0" borderId="9" xfId="0" applyFont="1" applyBorder="1" applyAlignment="1">
      <alignment horizontal="distributed" vertical="top" wrapText="1"/>
    </xf>
    <xf numFmtId="164" fontId="15" fillId="0" borderId="8" xfId="0" applyNumberFormat="1" applyFont="1" applyBorder="1" applyAlignment="1">
      <alignment horizontal="distributed" vertical="top" wrapText="1"/>
    </xf>
    <xf numFmtId="0" fontId="15" fillId="0" borderId="7" xfId="0" applyFont="1" applyBorder="1" applyAlignment="1">
      <alignment horizontal="distributed" vertical="top" wrapText="1"/>
    </xf>
    <xf numFmtId="0" fontId="15" fillId="0" borderId="10" xfId="0" applyFont="1" applyBorder="1" applyAlignment="1">
      <alignment horizontal="distributed" vertical="top" wrapText="1"/>
    </xf>
    <xf numFmtId="164" fontId="15" fillId="0" borderId="7" xfId="0" applyNumberFormat="1" applyFont="1" applyBorder="1" applyAlignment="1">
      <alignment horizontal="distributed" vertical="top" wrapText="1"/>
    </xf>
    <xf numFmtId="164" fontId="15" fillId="0" borderId="2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 indent="3"/>
    </xf>
    <xf numFmtId="0" fontId="15" fillId="0" borderId="9" xfId="0" applyFont="1" applyBorder="1" applyAlignment="1">
      <alignment horizontal="left" vertical="top" wrapText="1" indent="3"/>
    </xf>
    <xf numFmtId="164" fontId="15" fillId="0" borderId="1" xfId="0" applyNumberFormat="1" applyFont="1" applyBorder="1" applyAlignment="1">
      <alignment horizontal="left" vertical="top" wrapText="1" indent="3"/>
    </xf>
    <xf numFmtId="0" fontId="15" fillId="0" borderId="1" xfId="0" applyFont="1" applyBorder="1" applyAlignment="1">
      <alignment horizontal="left" vertical="top" wrapText="1" indent="1"/>
    </xf>
    <xf numFmtId="164" fontId="14" fillId="0" borderId="1" xfId="0" applyNumberFormat="1" applyFont="1" applyBorder="1" applyAlignment="1">
      <alignment horizontal="left" vertical="top" wrapText="1" indent="3"/>
    </xf>
    <xf numFmtId="0" fontId="14" fillId="0" borderId="1" xfId="0" applyFont="1" applyBorder="1" applyAlignment="1">
      <alignment horizontal="left" vertical="top" wrapText="1" indent="1"/>
    </xf>
    <xf numFmtId="0" fontId="14" fillId="0" borderId="1" xfId="0" applyFont="1" applyBorder="1" applyAlignment="1">
      <alignment horizontal="left" vertical="top" wrapText="1" indent="2"/>
    </xf>
    <xf numFmtId="0" fontId="15" fillId="0" borderId="1" xfId="0" applyFont="1" applyBorder="1" applyAlignment="1">
      <alignment horizontal="left" vertical="top" wrapText="1" indent="2"/>
    </xf>
    <xf numFmtId="0" fontId="14" fillId="0" borderId="3" xfId="0" applyFont="1" applyBorder="1" applyAlignment="1">
      <alignment horizontal="left" vertical="top" wrapText="1" indent="1"/>
    </xf>
    <xf numFmtId="0" fontId="14" fillId="0" borderId="1" xfId="0" applyFont="1" applyBorder="1" applyAlignment="1">
      <alignment horizontal="left" vertical="top" wrapText="1" indent="3"/>
    </xf>
    <xf numFmtId="0" fontId="15" fillId="0" borderId="1" xfId="0" applyFont="1" applyFill="1" applyBorder="1" applyAlignment="1">
      <alignment horizontal="left" vertical="top" wrapText="1" indent="3"/>
    </xf>
    <xf numFmtId="0" fontId="15" fillId="0" borderId="3" xfId="0" applyFont="1" applyBorder="1" applyAlignment="1">
      <alignment horizontal="left" vertical="top" wrapText="1" indent="3"/>
    </xf>
    <xf numFmtId="0" fontId="0" fillId="0" borderId="0" xfId="0" applyAlignment="1">
      <alignment horizontal="left" wrapText="1" indent="1"/>
    </xf>
    <xf numFmtId="0" fontId="14" fillId="0" borderId="1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164" fontId="19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 indent="3"/>
    </xf>
    <xf numFmtId="164" fontId="15" fillId="0" borderId="0" xfId="0" applyNumberFormat="1" applyFont="1" applyBorder="1" applyAlignment="1">
      <alignment horizontal="left" vertical="top" wrapText="1" indent="3"/>
    </xf>
    <xf numFmtId="0" fontId="14" fillId="0" borderId="0" xfId="0" applyFont="1" applyBorder="1" applyAlignment="1">
      <alignment horizontal="left" vertical="top" wrapText="1" indent="3"/>
    </xf>
    <xf numFmtId="0" fontId="14" fillId="0" borderId="0" xfId="0" applyFont="1" applyBorder="1" applyAlignment="1">
      <alignment horizontal="left" vertical="top" wrapText="1"/>
    </xf>
    <xf numFmtId="164" fontId="14" fillId="0" borderId="0" xfId="0" applyNumberFormat="1" applyFont="1" applyBorder="1" applyAlignment="1">
      <alignment horizontal="left" vertical="top" wrapText="1" indent="3"/>
    </xf>
    <xf numFmtId="0" fontId="19" fillId="0" borderId="0" xfId="0" applyFont="1"/>
    <xf numFmtId="0" fontId="15" fillId="0" borderId="0" xfId="0" applyFont="1" applyFill="1" applyBorder="1" applyAlignment="1">
      <alignment horizontal="left" vertical="top" wrapText="1" indent="3"/>
    </xf>
    <xf numFmtId="0" fontId="14" fillId="0" borderId="8" xfId="0" applyFont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 indent="3"/>
    </xf>
    <xf numFmtId="0" fontId="14" fillId="0" borderId="3" xfId="0" applyFont="1" applyBorder="1" applyAlignment="1">
      <alignment horizontal="left" vertical="top" wrapText="1" indent="3"/>
    </xf>
    <xf numFmtId="0" fontId="17" fillId="0" borderId="8" xfId="0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 indent="3"/>
    </xf>
    <xf numFmtId="164" fontId="21" fillId="0" borderId="0" xfId="0" applyNumberFormat="1" applyFont="1" applyBorder="1" applyAlignment="1">
      <alignment horizontal="left" vertical="top" wrapText="1" indent="3"/>
    </xf>
    <xf numFmtId="164" fontId="15" fillId="0" borderId="0" xfId="0" applyNumberFormat="1" applyFont="1" applyFill="1" applyBorder="1" applyAlignment="1">
      <alignment horizontal="left" vertical="top" wrapText="1" indent="3"/>
    </xf>
    <xf numFmtId="164" fontId="14" fillId="0" borderId="8" xfId="0" applyNumberFormat="1" applyFont="1" applyBorder="1" applyAlignment="1">
      <alignment horizontal="left" vertical="top" wrapText="1" indent="3"/>
    </xf>
    <xf numFmtId="164" fontId="15" fillId="0" borderId="3" xfId="0" applyNumberFormat="1" applyFont="1" applyBorder="1" applyAlignment="1">
      <alignment horizontal="left" vertical="top" wrapText="1" indent="3"/>
    </xf>
    <xf numFmtId="164" fontId="14" fillId="0" borderId="3" xfId="0" applyNumberFormat="1" applyFont="1" applyBorder="1" applyAlignment="1">
      <alignment horizontal="left" vertical="top" wrapText="1" indent="3"/>
    </xf>
    <xf numFmtId="164" fontId="15" fillId="0" borderId="3" xfId="0" applyNumberFormat="1" applyFont="1" applyFill="1" applyBorder="1" applyAlignment="1">
      <alignment horizontal="left" vertical="top" wrapText="1" indent="3"/>
    </xf>
    <xf numFmtId="164" fontId="15" fillId="0" borderId="8" xfId="0" applyNumberFormat="1" applyFont="1" applyBorder="1" applyAlignment="1">
      <alignment horizontal="left" vertical="top" wrapText="1" indent="3"/>
    </xf>
    <xf numFmtId="0" fontId="14" fillId="0" borderId="1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 indent="3"/>
    </xf>
    <xf numFmtId="0" fontId="14" fillId="0" borderId="17" xfId="0" applyFont="1" applyBorder="1" applyAlignment="1">
      <alignment horizontal="left" indent="3"/>
    </xf>
    <xf numFmtId="0" fontId="14" fillId="0" borderId="18" xfId="0" applyFont="1" applyBorder="1" applyAlignment="1">
      <alignment horizontal="left" indent="3"/>
    </xf>
    <xf numFmtId="0" fontId="14" fillId="0" borderId="19" xfId="0" applyFont="1" applyBorder="1" applyAlignment="1">
      <alignment horizontal="left" indent="3"/>
    </xf>
    <xf numFmtId="164" fontId="14" fillId="0" borderId="17" xfId="0" applyNumberFormat="1" applyFont="1" applyBorder="1" applyAlignment="1">
      <alignment horizontal="left"/>
    </xf>
    <xf numFmtId="164" fontId="14" fillId="0" borderId="18" xfId="0" applyNumberFormat="1" applyFont="1" applyBorder="1" applyAlignment="1">
      <alignment horizontal="left" indent="3"/>
    </xf>
    <xf numFmtId="164" fontId="14" fillId="0" borderId="17" xfId="0" applyNumberFormat="1" applyFont="1" applyBorder="1" applyAlignment="1">
      <alignment horizontal="left" indent="3"/>
    </xf>
    <xf numFmtId="0" fontId="14" fillId="0" borderId="16" xfId="0" applyFont="1" applyBorder="1" applyAlignment="1">
      <alignment horizontal="left" wrapText="1"/>
    </xf>
    <xf numFmtId="0" fontId="14" fillId="0" borderId="13" xfId="0" applyFont="1" applyBorder="1" applyAlignment="1">
      <alignment horizontal="left" wrapText="1" indent="3"/>
    </xf>
    <xf numFmtId="0" fontId="14" fillId="0" borderId="16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20" xfId="0" applyFont="1" applyBorder="1" applyAlignment="1">
      <alignment horizontal="left" indent="3"/>
    </xf>
    <xf numFmtId="164" fontId="14" fillId="0" borderId="16" xfId="0" applyNumberFormat="1" applyFont="1" applyBorder="1" applyAlignment="1">
      <alignment horizontal="left" vertical="top" wrapText="1"/>
    </xf>
    <xf numFmtId="164" fontId="14" fillId="0" borderId="13" xfId="0" applyNumberFormat="1" applyFont="1" applyBorder="1" applyAlignment="1">
      <alignment horizontal="left" indent="3"/>
    </xf>
    <xf numFmtId="164" fontId="14" fillId="0" borderId="16" xfId="0" applyNumberFormat="1" applyFont="1" applyBorder="1" applyAlignment="1">
      <alignment horizontal="left" indent="3"/>
    </xf>
    <xf numFmtId="164" fontId="15" fillId="0" borderId="1" xfId="0" applyNumberFormat="1" applyFont="1" applyBorder="1" applyAlignment="1">
      <alignment horizontal="center" vertical="top" wrapText="1"/>
    </xf>
    <xf numFmtId="164" fontId="14" fillId="0" borderId="8" xfId="0" applyNumberFormat="1" applyFont="1" applyFill="1" applyBorder="1" applyAlignment="1">
      <alignment horizontal="left" vertical="top" wrapText="1"/>
    </xf>
    <xf numFmtId="164" fontId="15" fillId="0" borderId="3" xfId="0" applyNumberFormat="1" applyFont="1" applyFill="1" applyBorder="1" applyAlignment="1">
      <alignment horizontal="left" vertical="top" wrapText="1"/>
    </xf>
    <xf numFmtId="164" fontId="14" fillId="0" borderId="3" xfId="0" applyNumberFormat="1" applyFont="1" applyFill="1" applyBorder="1" applyAlignment="1">
      <alignment horizontal="left" vertical="top" wrapText="1"/>
    </xf>
    <xf numFmtId="164" fontId="13" fillId="0" borderId="3" xfId="0" applyNumberFormat="1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15" fillId="3" borderId="3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164" fontId="15" fillId="3" borderId="1" xfId="0" applyNumberFormat="1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 indent="1"/>
    </xf>
    <xf numFmtId="0" fontId="15" fillId="3" borderId="1" xfId="0" applyFont="1" applyFill="1" applyBorder="1" applyAlignment="1">
      <alignment horizontal="left" vertical="top" wrapText="1" indent="2"/>
    </xf>
    <xf numFmtId="49" fontId="17" fillId="3" borderId="3" xfId="0" applyNumberFormat="1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 indent="3"/>
    </xf>
    <xf numFmtId="0" fontId="14" fillId="3" borderId="3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 indent="3"/>
    </xf>
    <xf numFmtId="164" fontId="14" fillId="3" borderId="3" xfId="0" applyNumberFormat="1" applyFont="1" applyFill="1" applyBorder="1" applyAlignment="1">
      <alignment horizontal="left" vertical="top" wrapText="1"/>
    </xf>
    <xf numFmtId="164" fontId="14" fillId="3" borderId="0" xfId="0" applyNumberFormat="1" applyFont="1" applyFill="1" applyBorder="1" applyAlignment="1">
      <alignment horizontal="left" vertical="top" wrapText="1" indent="3"/>
    </xf>
    <xf numFmtId="164" fontId="14" fillId="3" borderId="3" xfId="0" applyNumberFormat="1" applyFont="1" applyFill="1" applyBorder="1" applyAlignment="1">
      <alignment horizontal="left" vertical="top" wrapText="1" indent="3"/>
    </xf>
    <xf numFmtId="0" fontId="17" fillId="3" borderId="3" xfId="0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 vertical="top" wrapText="1" indent="3"/>
    </xf>
    <xf numFmtId="0" fontId="14" fillId="3" borderId="3" xfId="0" applyFont="1" applyFill="1" applyBorder="1" applyAlignment="1">
      <alignment horizontal="left" vertical="top" wrapText="1" indent="1"/>
    </xf>
    <xf numFmtId="0" fontId="13" fillId="3" borderId="0" xfId="0" applyFont="1" applyFill="1" applyBorder="1" applyAlignment="1">
      <alignment horizontal="left" vertical="top" wrapText="1"/>
    </xf>
    <xf numFmtId="164" fontId="20" fillId="0" borderId="0" xfId="0" applyNumberFormat="1" applyFont="1" applyAlignment="1">
      <alignment wrapText="1"/>
    </xf>
    <xf numFmtId="164" fontId="20" fillId="0" borderId="0" xfId="0" applyNumberFormat="1" applyFont="1" applyAlignment="1"/>
    <xf numFmtId="0" fontId="14" fillId="0" borderId="5" xfId="0" applyFont="1" applyBorder="1" applyAlignment="1">
      <alignment horizontal="left" vertical="top" wrapText="1" indent="3"/>
    </xf>
    <xf numFmtId="0" fontId="13" fillId="0" borderId="0" xfId="0" applyFont="1"/>
    <xf numFmtId="0" fontId="13" fillId="0" borderId="1" xfId="0" applyFont="1" applyBorder="1"/>
    <xf numFmtId="164" fontId="13" fillId="0" borderId="0" xfId="0" applyNumberFormat="1" applyFont="1" applyBorder="1" applyAlignment="1">
      <alignment vertical="top" wrapText="1"/>
    </xf>
    <xf numFmtId="0" fontId="13" fillId="0" borderId="0" xfId="0" applyFont="1" applyBorder="1" applyAlignment="1"/>
    <xf numFmtId="0" fontId="14" fillId="0" borderId="0" xfId="0" applyFont="1" applyAlignment="1">
      <alignment horizontal="left" wrapText="1" indent="3"/>
    </xf>
    <xf numFmtId="0" fontId="13" fillId="0" borderId="11" xfId="0" applyFont="1" applyBorder="1"/>
    <xf numFmtId="164" fontId="15" fillId="0" borderId="12" xfId="0" applyNumberFormat="1" applyFont="1" applyBorder="1" applyAlignment="1">
      <alignment horizontal="distributed" vertical="top" wrapText="1"/>
    </xf>
    <xf numFmtId="0" fontId="13" fillId="0" borderId="13" xfId="0" applyFont="1" applyBorder="1"/>
    <xf numFmtId="0" fontId="13" fillId="0" borderId="14" xfId="0" applyFont="1" applyBorder="1"/>
    <xf numFmtId="0" fontId="15" fillId="0" borderId="8" xfId="0" applyFont="1" applyBorder="1" applyAlignment="1">
      <alignment horizontal="left" vertical="top" wrapText="1" indent="1"/>
    </xf>
    <xf numFmtId="0" fontId="13" fillId="0" borderId="3" xfId="0" applyFont="1" applyBorder="1" applyAlignment="1">
      <alignment horizontal="left" wrapText="1" indent="1"/>
    </xf>
    <xf numFmtId="0" fontId="13" fillId="0" borderId="7" xfId="0" applyFont="1" applyBorder="1" applyAlignment="1">
      <alignment horizontal="left" wrapText="1" indent="1"/>
    </xf>
    <xf numFmtId="0" fontId="15" fillId="0" borderId="8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164" fontId="15" fillId="0" borderId="12" xfId="0" applyNumberFormat="1" applyFont="1" applyBorder="1" applyAlignment="1">
      <alignment horizontal="center" vertical="top" wrapText="1"/>
    </xf>
    <xf numFmtId="0" fontId="15" fillId="0" borderId="12" xfId="0" applyFont="1" applyBorder="1" applyAlignment="1">
      <alignment horizontal="distributed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2"/>
  <sheetViews>
    <sheetView tabSelected="1" topLeftCell="A43" workbookViewId="0">
      <pane xSplit="1" topLeftCell="B1" activePane="topRight" state="frozen"/>
      <selection activeCell="A25" sqref="A25"/>
      <selection pane="topRight" activeCell="A143" sqref="A143"/>
    </sheetView>
  </sheetViews>
  <sheetFormatPr defaultRowHeight="15"/>
  <cols>
    <col min="1" max="1" width="30.42578125" style="55" customWidth="1"/>
    <col min="2" max="2" width="10.5703125" style="33" customWidth="1"/>
    <col min="3" max="3" width="9.7109375" customWidth="1"/>
    <col min="4" max="4" width="11.140625" customWidth="1"/>
    <col min="5" max="5" width="13.85546875" customWidth="1"/>
    <col min="6" max="6" width="13" customWidth="1"/>
    <col min="7" max="7" width="9.140625" hidden="1" customWidth="1"/>
    <col min="8" max="8" width="12.7109375" customWidth="1"/>
    <col min="9" max="9" width="13.85546875" style="32" customWidth="1"/>
    <col min="10" max="10" width="14.140625" style="32" customWidth="1"/>
    <col min="11" max="11" width="15.7109375" style="32" customWidth="1"/>
    <col min="12" max="12" width="14.140625" style="32" customWidth="1"/>
    <col min="13" max="13" width="13.28515625" style="32" customWidth="1"/>
    <col min="14" max="14" width="9.140625" style="32" customWidth="1"/>
  </cols>
  <sheetData>
    <row r="1" spans="1:14" ht="87.75" customHeight="1">
      <c r="I1" s="130" t="s">
        <v>243</v>
      </c>
      <c r="J1" s="131"/>
      <c r="K1" s="131"/>
      <c r="L1" s="131"/>
      <c r="M1" s="131"/>
      <c r="N1" s="131"/>
    </row>
    <row r="2" spans="1:14">
      <c r="A2" s="34"/>
      <c r="B2" s="34"/>
      <c r="C2" s="35"/>
      <c r="D2" s="35"/>
      <c r="E2" s="35"/>
      <c r="F2" s="35"/>
      <c r="G2" s="35"/>
      <c r="H2" s="35"/>
      <c r="I2" s="135" t="s">
        <v>178</v>
      </c>
      <c r="J2" s="136"/>
      <c r="K2" s="136"/>
      <c r="L2" s="136"/>
      <c r="M2" s="136"/>
      <c r="N2" s="136"/>
    </row>
    <row r="3" spans="1:14">
      <c r="A3" s="34"/>
      <c r="B3" s="34"/>
      <c r="C3" s="35"/>
      <c r="D3" s="35"/>
      <c r="E3" s="35"/>
      <c r="F3" s="35"/>
      <c r="G3" s="35"/>
      <c r="H3" s="35"/>
      <c r="I3" s="136"/>
      <c r="J3" s="136"/>
      <c r="K3" s="136"/>
      <c r="L3" s="136"/>
      <c r="M3" s="136"/>
      <c r="N3" s="136"/>
    </row>
    <row r="4" spans="1:14">
      <c r="A4" s="34"/>
      <c r="B4" s="34"/>
      <c r="C4" s="35"/>
      <c r="D4" s="35"/>
      <c r="E4" s="35"/>
      <c r="F4" s="35"/>
      <c r="G4" s="35"/>
      <c r="H4" s="35"/>
      <c r="I4" s="136"/>
      <c r="J4" s="136"/>
      <c r="K4" s="136"/>
      <c r="L4" s="136"/>
      <c r="M4" s="136"/>
      <c r="N4" s="136"/>
    </row>
    <row r="5" spans="1:14">
      <c r="A5" s="34"/>
      <c r="B5" s="34"/>
      <c r="C5" s="35"/>
      <c r="D5" s="35"/>
      <c r="E5" s="35"/>
      <c r="F5" s="35"/>
      <c r="G5" s="35"/>
      <c r="H5" s="35"/>
      <c r="I5" s="136"/>
      <c r="J5" s="136"/>
      <c r="K5" s="136"/>
      <c r="L5" s="136"/>
      <c r="M5" s="136"/>
      <c r="N5" s="136"/>
    </row>
    <row r="6" spans="1:14">
      <c r="A6" s="34"/>
      <c r="B6" s="34"/>
      <c r="C6" s="35"/>
      <c r="D6" s="35"/>
      <c r="E6" s="35"/>
      <c r="F6" s="35"/>
      <c r="G6" s="35"/>
      <c r="H6" s="35"/>
      <c r="I6" s="136"/>
      <c r="J6" s="136"/>
      <c r="K6" s="136"/>
      <c r="L6" s="136"/>
      <c r="M6" s="136"/>
      <c r="N6" s="136"/>
    </row>
    <row r="7" spans="1:14" ht="4.5" customHeight="1">
      <c r="A7" s="34"/>
      <c r="B7" s="34"/>
      <c r="C7" s="35"/>
      <c r="D7" s="35"/>
      <c r="E7" s="35"/>
      <c r="F7" s="35"/>
      <c r="G7" s="35"/>
      <c r="H7" s="35"/>
      <c r="I7" s="136"/>
      <c r="J7" s="136"/>
      <c r="K7" s="136"/>
      <c r="L7" s="136"/>
      <c r="M7" s="136"/>
      <c r="N7" s="136"/>
    </row>
    <row r="8" spans="1:14">
      <c r="A8" s="137" t="s">
        <v>161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>
      <c r="A9" s="133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thickBot="1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ht="15.75" thickBot="1">
      <c r="A11" s="142" t="s">
        <v>0</v>
      </c>
      <c r="B11" s="145" t="s">
        <v>1</v>
      </c>
      <c r="C11" s="149" t="s">
        <v>2</v>
      </c>
      <c r="D11" s="141"/>
      <c r="E11" s="149" t="s">
        <v>3</v>
      </c>
      <c r="F11" s="140"/>
      <c r="G11" s="140"/>
      <c r="H11" s="141"/>
      <c r="I11" s="139" t="s">
        <v>4</v>
      </c>
      <c r="J11" s="140"/>
      <c r="K11" s="140"/>
      <c r="L11" s="140"/>
      <c r="M11" s="140"/>
      <c r="N11" s="141"/>
    </row>
    <row r="12" spans="1:14" ht="77.25" thickBot="1">
      <c r="A12" s="143"/>
      <c r="B12" s="146"/>
      <c r="C12" s="36" t="s">
        <v>5</v>
      </c>
      <c r="D12" s="36" t="s">
        <v>6</v>
      </c>
      <c r="E12" s="36" t="s">
        <v>198</v>
      </c>
      <c r="F12" s="37" t="s">
        <v>8</v>
      </c>
      <c r="G12" s="36" t="s">
        <v>9</v>
      </c>
      <c r="H12" s="36" t="s">
        <v>10</v>
      </c>
      <c r="I12" s="38" t="s">
        <v>11</v>
      </c>
      <c r="J12" s="148" t="s">
        <v>12</v>
      </c>
      <c r="K12" s="140"/>
      <c r="L12" s="140"/>
      <c r="M12" s="140"/>
      <c r="N12" s="141"/>
    </row>
    <row r="13" spans="1:14" ht="146.25" customHeight="1" thickBot="1">
      <c r="A13" s="144"/>
      <c r="B13" s="147"/>
      <c r="C13" s="39"/>
      <c r="D13" s="39"/>
      <c r="E13" s="39"/>
      <c r="F13" s="40"/>
      <c r="G13" s="39"/>
      <c r="H13" s="39"/>
      <c r="I13" s="41"/>
      <c r="J13" s="42" t="s">
        <v>13</v>
      </c>
      <c r="K13" s="42" t="s">
        <v>14</v>
      </c>
      <c r="L13" s="42" t="s">
        <v>15</v>
      </c>
      <c r="M13" s="42" t="s">
        <v>16</v>
      </c>
      <c r="N13" s="42" t="s">
        <v>17</v>
      </c>
    </row>
    <row r="14" spans="1:14">
      <c r="A14" s="54">
        <v>1</v>
      </c>
      <c r="B14" s="43">
        <v>2</v>
      </c>
      <c r="C14" s="43">
        <v>3</v>
      </c>
      <c r="D14" s="43">
        <v>4</v>
      </c>
      <c r="E14" s="43">
        <v>5</v>
      </c>
      <c r="F14" s="44">
        <v>6</v>
      </c>
      <c r="G14" s="43">
        <v>7</v>
      </c>
      <c r="H14" s="43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</row>
    <row r="15" spans="1:14">
      <c r="A15" s="132" t="s">
        <v>18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4"/>
    </row>
    <row r="16" spans="1:14" ht="204" customHeight="1">
      <c r="A16" s="57" t="s">
        <v>126</v>
      </c>
      <c r="B16" s="59" t="s">
        <v>19</v>
      </c>
      <c r="C16" s="46"/>
      <c r="D16" s="46"/>
      <c r="E16" s="46"/>
      <c r="F16" s="46"/>
      <c r="G16" s="46"/>
      <c r="H16" s="46"/>
      <c r="I16" s="110">
        <f>I17+I18+I19</f>
        <v>500</v>
      </c>
      <c r="J16" s="63">
        <f>J17+J18+J19</f>
        <v>500</v>
      </c>
      <c r="K16" s="63"/>
      <c r="L16" s="63"/>
      <c r="M16" s="63"/>
      <c r="N16" s="63"/>
    </row>
    <row r="17" spans="1:14" ht="63.75">
      <c r="A17" s="58" t="s">
        <v>22</v>
      </c>
      <c r="B17" s="59"/>
      <c r="C17" s="59" t="s">
        <v>179</v>
      </c>
      <c r="D17" s="59" t="s">
        <v>25</v>
      </c>
      <c r="E17" s="59" t="s">
        <v>180</v>
      </c>
      <c r="F17" s="65" t="s">
        <v>227</v>
      </c>
      <c r="G17" s="59"/>
      <c r="H17" s="59">
        <v>5.7</v>
      </c>
      <c r="I17" s="109">
        <f>J17+K17+L17+M17+N17</f>
        <v>200</v>
      </c>
      <c r="J17" s="60">
        <v>200</v>
      </c>
      <c r="K17" s="60">
        <v>0</v>
      </c>
      <c r="L17" s="60">
        <v>0</v>
      </c>
      <c r="M17" s="60">
        <v>0</v>
      </c>
      <c r="N17" s="60">
        <v>0</v>
      </c>
    </row>
    <row r="18" spans="1:14" ht="57.75" customHeight="1">
      <c r="A18" s="58" t="s">
        <v>23</v>
      </c>
      <c r="B18" s="59"/>
      <c r="C18" s="59" t="s">
        <v>24</v>
      </c>
      <c r="D18" s="59" t="s">
        <v>25</v>
      </c>
      <c r="E18" s="59" t="s">
        <v>181</v>
      </c>
      <c r="F18" s="65" t="s">
        <v>228</v>
      </c>
      <c r="G18" s="59"/>
      <c r="H18" s="59">
        <v>12.2</v>
      </c>
      <c r="I18" s="109">
        <f t="shared" ref="I18:I83" si="0">J18+K18+L18+M18+N18</f>
        <v>250</v>
      </c>
      <c r="J18" s="60">
        <v>250</v>
      </c>
      <c r="K18" s="60">
        <v>0</v>
      </c>
      <c r="L18" s="60">
        <v>0</v>
      </c>
      <c r="M18" s="60">
        <v>0</v>
      </c>
      <c r="N18" s="60">
        <v>0</v>
      </c>
    </row>
    <row r="19" spans="1:14" ht="63.75">
      <c r="A19" s="58" t="s">
        <v>26</v>
      </c>
      <c r="B19" s="59"/>
      <c r="C19" s="59" t="s">
        <v>24</v>
      </c>
      <c r="D19" s="59" t="s">
        <v>25</v>
      </c>
      <c r="E19" s="59" t="s">
        <v>182</v>
      </c>
      <c r="F19" s="65" t="s">
        <v>229</v>
      </c>
      <c r="G19" s="59"/>
      <c r="H19" s="59">
        <v>16</v>
      </c>
      <c r="I19" s="109">
        <f t="shared" si="0"/>
        <v>50</v>
      </c>
      <c r="J19" s="60">
        <v>50</v>
      </c>
      <c r="K19" s="60">
        <v>0</v>
      </c>
      <c r="L19" s="60">
        <v>0</v>
      </c>
      <c r="M19" s="60">
        <v>0</v>
      </c>
      <c r="N19" s="60">
        <v>0</v>
      </c>
    </row>
    <row r="20" spans="1:14" ht="67.5">
      <c r="A20" s="57" t="s">
        <v>127</v>
      </c>
      <c r="B20" s="56"/>
      <c r="C20" s="56" t="s">
        <v>32</v>
      </c>
      <c r="D20" s="56" t="s">
        <v>33</v>
      </c>
      <c r="E20" s="56"/>
      <c r="F20" s="56"/>
      <c r="G20" s="56"/>
      <c r="H20" s="56"/>
      <c r="I20" s="109">
        <f t="shared" si="0"/>
        <v>600</v>
      </c>
      <c r="J20" s="63">
        <f>J21+J22+J23</f>
        <v>600</v>
      </c>
      <c r="K20" s="63">
        <v>0</v>
      </c>
      <c r="L20" s="63">
        <v>0</v>
      </c>
      <c r="M20" s="63">
        <v>0</v>
      </c>
      <c r="N20" s="63">
        <v>0</v>
      </c>
    </row>
    <row r="21" spans="1:14" ht="39.75" customHeight="1">
      <c r="A21" s="58" t="s">
        <v>34</v>
      </c>
      <c r="B21" s="59"/>
      <c r="C21" s="59" t="s">
        <v>32</v>
      </c>
      <c r="D21" s="59" t="s">
        <v>33</v>
      </c>
      <c r="E21" s="59" t="s">
        <v>183</v>
      </c>
      <c r="F21" s="65" t="s">
        <v>230</v>
      </c>
      <c r="G21" s="59"/>
      <c r="H21" s="65" t="s">
        <v>231</v>
      </c>
      <c r="I21" s="109">
        <f t="shared" si="0"/>
        <v>100</v>
      </c>
      <c r="J21" s="60">
        <v>100</v>
      </c>
      <c r="K21" s="60">
        <v>0</v>
      </c>
      <c r="L21" s="60">
        <v>0</v>
      </c>
      <c r="M21" s="60">
        <v>0</v>
      </c>
      <c r="N21" s="60">
        <v>0</v>
      </c>
    </row>
    <row r="22" spans="1:14" ht="79.5" customHeight="1">
      <c r="A22" s="58" t="s">
        <v>35</v>
      </c>
      <c r="B22" s="59"/>
      <c r="C22" s="59" t="s">
        <v>32</v>
      </c>
      <c r="D22" s="59" t="s">
        <v>33</v>
      </c>
      <c r="E22" s="59" t="s">
        <v>184</v>
      </c>
      <c r="F22" s="65" t="s">
        <v>232</v>
      </c>
      <c r="G22" s="59"/>
      <c r="H22" s="59">
        <v>9</v>
      </c>
      <c r="I22" s="109">
        <f t="shared" si="0"/>
        <v>360</v>
      </c>
      <c r="J22" s="60">
        <v>360</v>
      </c>
      <c r="K22" s="60">
        <v>0</v>
      </c>
      <c r="L22" s="60">
        <v>0</v>
      </c>
      <c r="M22" s="60">
        <v>0</v>
      </c>
      <c r="N22" s="60">
        <v>0</v>
      </c>
    </row>
    <row r="23" spans="1:14" ht="79.5" customHeight="1">
      <c r="A23" s="58" t="s">
        <v>36</v>
      </c>
      <c r="B23" s="59"/>
      <c r="C23" s="59" t="s">
        <v>32</v>
      </c>
      <c r="D23" s="59" t="s">
        <v>33</v>
      </c>
      <c r="E23" s="59" t="s">
        <v>185</v>
      </c>
      <c r="F23" s="65" t="s">
        <v>232</v>
      </c>
      <c r="G23" s="59"/>
      <c r="H23" s="59">
        <v>7</v>
      </c>
      <c r="I23" s="109">
        <f t="shared" si="0"/>
        <v>140</v>
      </c>
      <c r="J23" s="60">
        <v>140</v>
      </c>
      <c r="K23" s="60">
        <v>0</v>
      </c>
      <c r="L23" s="60">
        <v>0</v>
      </c>
      <c r="M23" s="60">
        <v>0</v>
      </c>
      <c r="N23" s="60">
        <v>0</v>
      </c>
    </row>
    <row r="24" spans="1:14" ht="121.5">
      <c r="A24" s="57" t="s">
        <v>186</v>
      </c>
      <c r="B24" s="56"/>
      <c r="C24" s="56" t="s">
        <v>20</v>
      </c>
      <c r="D24" s="56" t="s">
        <v>28</v>
      </c>
      <c r="E24" s="56" t="s">
        <v>187</v>
      </c>
      <c r="F24" s="56" t="s">
        <v>263</v>
      </c>
      <c r="G24" s="56"/>
      <c r="H24" s="56">
        <v>2</v>
      </c>
      <c r="I24" s="110">
        <f t="shared" si="0"/>
        <v>6530</v>
      </c>
      <c r="J24" s="63">
        <f>J25+J26+J27+J28+J29</f>
        <v>2200</v>
      </c>
      <c r="K24" s="63">
        <v>0</v>
      </c>
      <c r="L24" s="63">
        <f>L25+L26+L27+L28</f>
        <v>3600</v>
      </c>
      <c r="M24" s="63">
        <f>M25+M26+M27+M28+M29</f>
        <v>730</v>
      </c>
      <c r="N24" s="63">
        <v>0</v>
      </c>
    </row>
    <row r="25" spans="1:14" ht="65.25" customHeight="1">
      <c r="A25" s="66" t="s">
        <v>265</v>
      </c>
      <c r="B25" s="59"/>
      <c r="C25" s="59" t="s">
        <v>20</v>
      </c>
      <c r="D25" s="59" t="s">
        <v>28</v>
      </c>
      <c r="E25" s="46"/>
      <c r="F25" s="46"/>
      <c r="G25" s="46"/>
      <c r="H25" s="46"/>
      <c r="I25" s="109">
        <f t="shared" si="0"/>
        <v>1770</v>
      </c>
      <c r="J25" s="60">
        <v>1770</v>
      </c>
      <c r="K25" s="60">
        <v>0</v>
      </c>
      <c r="L25" s="60">
        <v>0</v>
      </c>
      <c r="M25" s="60">
        <v>0</v>
      </c>
      <c r="N25" s="60">
        <v>0</v>
      </c>
    </row>
    <row r="26" spans="1:14" ht="25.5">
      <c r="A26" s="66" t="s">
        <v>264</v>
      </c>
      <c r="B26" s="59"/>
      <c r="C26" s="59" t="s">
        <v>20</v>
      </c>
      <c r="D26" s="59" t="s">
        <v>28</v>
      </c>
      <c r="E26" s="46"/>
      <c r="F26" s="46"/>
      <c r="G26" s="46"/>
      <c r="H26" s="46"/>
      <c r="I26" s="109">
        <f t="shared" si="0"/>
        <v>4000</v>
      </c>
      <c r="J26" s="60">
        <v>400</v>
      </c>
      <c r="K26" s="60">
        <v>0</v>
      </c>
      <c r="L26" s="60">
        <v>3600</v>
      </c>
      <c r="M26" s="60">
        <v>0</v>
      </c>
      <c r="N26" s="60">
        <v>0</v>
      </c>
    </row>
    <row r="27" spans="1:14" ht="38.25">
      <c r="A27" s="58" t="s">
        <v>97</v>
      </c>
      <c r="B27" s="59"/>
      <c r="C27" s="59" t="s">
        <v>32</v>
      </c>
      <c r="D27" s="59" t="s">
        <v>60</v>
      </c>
      <c r="E27" s="46"/>
      <c r="F27" s="46"/>
      <c r="G27" s="46"/>
      <c r="H27" s="46"/>
      <c r="I27" s="109">
        <f t="shared" si="0"/>
        <v>15</v>
      </c>
      <c r="J27" s="60">
        <v>15</v>
      </c>
      <c r="K27" s="60">
        <v>0</v>
      </c>
      <c r="L27" s="60">
        <v>0</v>
      </c>
      <c r="M27" s="60">
        <v>0</v>
      </c>
      <c r="N27" s="60">
        <v>0</v>
      </c>
    </row>
    <row r="28" spans="1:14" ht="51">
      <c r="A28" s="58" t="s">
        <v>98</v>
      </c>
      <c r="B28" s="59"/>
      <c r="C28" s="59" t="s">
        <v>32</v>
      </c>
      <c r="D28" s="59" t="s">
        <v>60</v>
      </c>
      <c r="E28" s="59"/>
      <c r="F28" s="59"/>
      <c r="G28" s="59"/>
      <c r="H28" s="59"/>
      <c r="I28" s="109">
        <f t="shared" si="0"/>
        <v>15</v>
      </c>
      <c r="J28" s="60">
        <v>15</v>
      </c>
      <c r="K28" s="60">
        <v>0</v>
      </c>
      <c r="L28" s="60">
        <v>0</v>
      </c>
      <c r="M28" s="60">
        <v>0</v>
      </c>
      <c r="N28" s="60">
        <v>0</v>
      </c>
    </row>
    <row r="29" spans="1:14" ht="25.5">
      <c r="A29" s="113" t="s">
        <v>244</v>
      </c>
      <c r="B29" s="114"/>
      <c r="C29" s="114"/>
      <c r="D29" s="114"/>
      <c r="E29" s="114"/>
      <c r="F29" s="114"/>
      <c r="G29" s="114"/>
      <c r="H29" s="114"/>
      <c r="I29" s="115">
        <f>M29</f>
        <v>730</v>
      </c>
      <c r="J29" s="115"/>
      <c r="K29" s="115"/>
      <c r="L29" s="115"/>
      <c r="M29" s="115">
        <v>730</v>
      </c>
      <c r="N29" s="115"/>
    </row>
    <row r="30" spans="1:14" ht="191.25" customHeight="1">
      <c r="A30" s="57" t="s">
        <v>129</v>
      </c>
      <c r="B30" s="59"/>
      <c r="C30" s="56" t="s">
        <v>20</v>
      </c>
      <c r="D30" s="56" t="s">
        <v>39</v>
      </c>
      <c r="E30" s="56" t="s">
        <v>188</v>
      </c>
      <c r="F30" s="56" t="s">
        <v>237</v>
      </c>
      <c r="G30" s="56"/>
      <c r="H30" s="56">
        <v>1</v>
      </c>
      <c r="I30" s="110">
        <f t="shared" si="0"/>
        <v>1113</v>
      </c>
      <c r="J30" s="63">
        <v>600</v>
      </c>
      <c r="K30" s="63">
        <f>K31</f>
        <v>395</v>
      </c>
      <c r="L30" s="63">
        <f>L31+L32+L33+L34+L35</f>
        <v>118</v>
      </c>
      <c r="M30" s="63">
        <v>0</v>
      </c>
      <c r="N30" s="63">
        <v>0</v>
      </c>
    </row>
    <row r="31" spans="1:14" ht="25.5">
      <c r="A31" s="58" t="s">
        <v>40</v>
      </c>
      <c r="B31" s="59"/>
      <c r="C31" s="59" t="s">
        <v>20</v>
      </c>
      <c r="D31" s="59" t="s">
        <v>28</v>
      </c>
      <c r="E31" s="59"/>
      <c r="F31" s="59"/>
      <c r="G31" s="59"/>
      <c r="H31" s="59"/>
      <c r="I31" s="109">
        <f t="shared" si="0"/>
        <v>1113</v>
      </c>
      <c r="J31" s="60">
        <v>600</v>
      </c>
      <c r="K31" s="60">
        <v>395</v>
      </c>
      <c r="L31" s="60">
        <v>118</v>
      </c>
      <c r="M31" s="60">
        <v>0</v>
      </c>
      <c r="N31" s="60">
        <v>0</v>
      </c>
    </row>
    <row r="32" spans="1:14" ht="140.25">
      <c r="A32" s="57" t="s">
        <v>130</v>
      </c>
      <c r="B32" s="56"/>
      <c r="C32" s="56" t="s">
        <v>32</v>
      </c>
      <c r="D32" s="56" t="s">
        <v>41</v>
      </c>
      <c r="E32" s="59" t="s">
        <v>189</v>
      </c>
      <c r="F32" s="59" t="s">
        <v>190</v>
      </c>
      <c r="G32" s="59"/>
      <c r="H32" s="59">
        <v>15</v>
      </c>
      <c r="I32" s="109">
        <f t="shared" si="0"/>
        <v>6700</v>
      </c>
      <c r="J32" s="63">
        <v>6700</v>
      </c>
      <c r="K32" s="63">
        <v>0</v>
      </c>
      <c r="L32" s="63">
        <v>0</v>
      </c>
      <c r="M32" s="63">
        <v>0</v>
      </c>
      <c r="N32" s="63">
        <v>0</v>
      </c>
    </row>
    <row r="33" spans="1:14" ht="140.25" customHeight="1">
      <c r="A33" s="58" t="s">
        <v>42</v>
      </c>
      <c r="B33" s="59"/>
      <c r="C33" s="59" t="s">
        <v>32</v>
      </c>
      <c r="D33" s="59" t="s">
        <v>33</v>
      </c>
      <c r="E33" s="59"/>
      <c r="F33" s="59"/>
      <c r="G33" s="46"/>
      <c r="H33" s="46"/>
      <c r="I33" s="109">
        <f t="shared" si="0"/>
        <v>6700</v>
      </c>
      <c r="J33" s="60">
        <v>6700</v>
      </c>
      <c r="K33" s="60">
        <v>0</v>
      </c>
      <c r="L33" s="60">
        <v>0</v>
      </c>
      <c r="M33" s="60">
        <v>0</v>
      </c>
      <c r="N33" s="60">
        <v>0</v>
      </c>
    </row>
    <row r="34" spans="1:14" ht="81">
      <c r="A34" s="57" t="s">
        <v>131</v>
      </c>
      <c r="B34" s="59"/>
      <c r="C34" s="56" t="s">
        <v>32</v>
      </c>
      <c r="D34" s="56" t="s">
        <v>33</v>
      </c>
      <c r="E34" s="56" t="s">
        <v>191</v>
      </c>
      <c r="F34" s="56" t="s">
        <v>192</v>
      </c>
      <c r="G34" s="48"/>
      <c r="H34" s="48">
        <v>3</v>
      </c>
      <c r="I34" s="110">
        <f t="shared" si="0"/>
        <v>60</v>
      </c>
      <c r="J34" s="63">
        <v>60</v>
      </c>
      <c r="K34" s="63">
        <v>0</v>
      </c>
      <c r="L34" s="63">
        <v>0</v>
      </c>
      <c r="M34" s="63">
        <v>0</v>
      </c>
      <c r="N34" s="63">
        <v>0</v>
      </c>
    </row>
    <row r="35" spans="1:14" ht="63.75">
      <c r="A35" s="58" t="s">
        <v>160</v>
      </c>
      <c r="B35" s="59"/>
      <c r="C35" s="59" t="s">
        <v>32</v>
      </c>
      <c r="D35" s="59" t="s">
        <v>43</v>
      </c>
      <c r="E35" s="59"/>
      <c r="F35" s="59"/>
      <c r="G35" s="46"/>
      <c r="H35" s="46"/>
      <c r="I35" s="109">
        <f>J35+K35+L35+M35+N35</f>
        <v>60</v>
      </c>
      <c r="J35" s="60">
        <v>60</v>
      </c>
      <c r="K35" s="60">
        <v>0</v>
      </c>
      <c r="L35" s="60">
        <v>0</v>
      </c>
      <c r="M35" s="60">
        <v>0</v>
      </c>
      <c r="N35" s="60">
        <v>0</v>
      </c>
    </row>
    <row r="36" spans="1:14" ht="108">
      <c r="A36" s="57" t="s">
        <v>132</v>
      </c>
      <c r="B36" s="59"/>
      <c r="C36" s="56" t="s">
        <v>20</v>
      </c>
      <c r="D36" s="56" t="s">
        <v>43</v>
      </c>
      <c r="E36" s="56"/>
      <c r="F36" s="56"/>
      <c r="G36" s="56"/>
      <c r="H36" s="56"/>
      <c r="I36" s="110">
        <f t="shared" si="0"/>
        <v>30</v>
      </c>
      <c r="J36" s="63">
        <v>30</v>
      </c>
      <c r="K36" s="63">
        <v>0</v>
      </c>
      <c r="L36" s="63">
        <v>0</v>
      </c>
      <c r="M36" s="63">
        <v>0</v>
      </c>
      <c r="N36" s="63">
        <v>0</v>
      </c>
    </row>
    <row r="37" spans="1:14" ht="89.25">
      <c r="A37" s="58" t="s">
        <v>120</v>
      </c>
      <c r="B37" s="59"/>
      <c r="C37" s="59" t="s">
        <v>32</v>
      </c>
      <c r="D37" s="59" t="s">
        <v>43</v>
      </c>
      <c r="E37" s="59" t="s">
        <v>193</v>
      </c>
      <c r="F37" s="65" t="s">
        <v>236</v>
      </c>
      <c r="G37" s="59"/>
      <c r="H37" s="59">
        <v>1</v>
      </c>
      <c r="I37" s="109">
        <f t="shared" si="0"/>
        <v>30</v>
      </c>
      <c r="J37" s="60">
        <v>30</v>
      </c>
      <c r="K37" s="60">
        <v>0</v>
      </c>
      <c r="L37" s="60">
        <v>0</v>
      </c>
      <c r="M37" s="60">
        <v>0</v>
      </c>
      <c r="N37" s="60">
        <v>0</v>
      </c>
    </row>
    <row r="38" spans="1:14" ht="94.5">
      <c r="A38" s="57" t="s">
        <v>133</v>
      </c>
      <c r="B38" s="59"/>
      <c r="C38" s="56" t="s">
        <v>20</v>
      </c>
      <c r="D38" s="56" t="s">
        <v>39</v>
      </c>
      <c r="E38" s="56" t="s">
        <v>194</v>
      </c>
      <c r="F38" s="56" t="s">
        <v>235</v>
      </c>
      <c r="G38" s="56"/>
      <c r="H38" s="56">
        <v>5</v>
      </c>
      <c r="I38" s="110">
        <f t="shared" si="0"/>
        <v>665</v>
      </c>
      <c r="J38" s="63">
        <f>J39+J40+J41+J42+J43</f>
        <v>665</v>
      </c>
      <c r="K38" s="63">
        <v>0</v>
      </c>
      <c r="L38" s="63">
        <v>0</v>
      </c>
      <c r="M38" s="63">
        <v>0</v>
      </c>
      <c r="N38" s="63">
        <v>0</v>
      </c>
    </row>
    <row r="39" spans="1:14" ht="38.25">
      <c r="A39" s="58" t="s">
        <v>44</v>
      </c>
      <c r="B39" s="59"/>
      <c r="C39" s="59" t="s">
        <v>20</v>
      </c>
      <c r="D39" s="59" t="s">
        <v>39</v>
      </c>
      <c r="E39" s="59"/>
      <c r="F39" s="59"/>
      <c r="G39" s="59"/>
      <c r="H39" s="59"/>
      <c r="I39" s="109">
        <f t="shared" si="0"/>
        <v>385</v>
      </c>
      <c r="J39" s="60">
        <f>85+300</f>
        <v>385</v>
      </c>
      <c r="K39" s="60">
        <v>0</v>
      </c>
      <c r="L39" s="60">
        <v>0</v>
      </c>
      <c r="M39" s="60">
        <v>0</v>
      </c>
      <c r="N39" s="60">
        <v>0</v>
      </c>
    </row>
    <row r="40" spans="1:14" ht="38.25">
      <c r="A40" s="58" t="s">
        <v>45</v>
      </c>
      <c r="B40" s="59"/>
      <c r="C40" s="59" t="s">
        <v>20</v>
      </c>
      <c r="D40" s="59" t="s">
        <v>39</v>
      </c>
      <c r="E40" s="59"/>
      <c r="F40" s="59"/>
      <c r="G40" s="59"/>
      <c r="H40" s="59"/>
      <c r="I40" s="109">
        <f t="shared" si="0"/>
        <v>70</v>
      </c>
      <c r="J40" s="60">
        <v>70</v>
      </c>
      <c r="K40" s="60">
        <v>0</v>
      </c>
      <c r="L40" s="60">
        <v>0</v>
      </c>
      <c r="M40" s="60">
        <v>0</v>
      </c>
      <c r="N40" s="60">
        <v>0</v>
      </c>
    </row>
    <row r="41" spans="1:14" ht="38.25">
      <c r="A41" s="58" t="s">
        <v>46</v>
      </c>
      <c r="B41" s="59"/>
      <c r="C41" s="59" t="s">
        <v>20</v>
      </c>
      <c r="D41" s="59" t="s">
        <v>39</v>
      </c>
      <c r="E41" s="59"/>
      <c r="F41" s="59"/>
      <c r="G41" s="59"/>
      <c r="H41" s="59"/>
      <c r="I41" s="109">
        <f t="shared" si="0"/>
        <v>70</v>
      </c>
      <c r="J41" s="60">
        <v>70</v>
      </c>
      <c r="K41" s="60">
        <v>0</v>
      </c>
      <c r="L41" s="60">
        <v>0</v>
      </c>
      <c r="M41" s="60">
        <v>0</v>
      </c>
      <c r="N41" s="60">
        <v>0</v>
      </c>
    </row>
    <row r="42" spans="1:14" ht="38.25">
      <c r="A42" s="58" t="s">
        <v>47</v>
      </c>
      <c r="B42" s="59"/>
      <c r="C42" s="59" t="s">
        <v>20</v>
      </c>
      <c r="D42" s="59" t="s">
        <v>39</v>
      </c>
      <c r="E42" s="59"/>
      <c r="F42" s="59"/>
      <c r="G42" s="59"/>
      <c r="H42" s="59"/>
      <c r="I42" s="109">
        <f t="shared" si="0"/>
        <v>70</v>
      </c>
      <c r="J42" s="60">
        <v>70</v>
      </c>
      <c r="K42" s="60">
        <v>0</v>
      </c>
      <c r="L42" s="60">
        <v>0</v>
      </c>
      <c r="M42" s="60">
        <v>0</v>
      </c>
      <c r="N42" s="60">
        <v>0</v>
      </c>
    </row>
    <row r="43" spans="1:14" ht="38.25">
      <c r="A43" s="58" t="s">
        <v>48</v>
      </c>
      <c r="B43" s="59"/>
      <c r="C43" s="59" t="s">
        <v>20</v>
      </c>
      <c r="D43" s="59" t="s">
        <v>39</v>
      </c>
      <c r="E43" s="59"/>
      <c r="F43" s="59"/>
      <c r="G43" s="59"/>
      <c r="H43" s="59"/>
      <c r="I43" s="109">
        <f t="shared" si="0"/>
        <v>70</v>
      </c>
      <c r="J43" s="60">
        <v>70</v>
      </c>
      <c r="K43" s="60">
        <v>0</v>
      </c>
      <c r="L43" s="60">
        <v>0</v>
      </c>
      <c r="M43" s="60">
        <v>0</v>
      </c>
      <c r="N43" s="60">
        <v>0</v>
      </c>
    </row>
    <row r="44" spans="1:14" ht="114.75">
      <c r="A44" s="57" t="s">
        <v>134</v>
      </c>
      <c r="B44" s="56"/>
      <c r="C44" s="56" t="s">
        <v>49</v>
      </c>
      <c r="D44" s="56" t="s">
        <v>25</v>
      </c>
      <c r="E44" s="56" t="s">
        <v>195</v>
      </c>
      <c r="F44" s="56" t="s">
        <v>234</v>
      </c>
      <c r="G44" s="56"/>
      <c r="H44" s="56">
        <v>4</v>
      </c>
      <c r="I44" s="110">
        <f t="shared" si="0"/>
        <v>200</v>
      </c>
      <c r="J44" s="63">
        <f>J45+J46+J47+J48</f>
        <v>200</v>
      </c>
      <c r="K44" s="63">
        <v>0</v>
      </c>
      <c r="L44" s="63">
        <v>0</v>
      </c>
      <c r="M44" s="63">
        <v>0</v>
      </c>
      <c r="N44" s="63">
        <v>0</v>
      </c>
    </row>
    <row r="45" spans="1:14" ht="63.75">
      <c r="A45" s="112" t="s">
        <v>50</v>
      </c>
      <c r="B45" s="59"/>
      <c r="C45" s="59" t="s">
        <v>49</v>
      </c>
      <c r="D45" s="59" t="s">
        <v>25</v>
      </c>
      <c r="E45" s="59"/>
      <c r="F45" s="59"/>
      <c r="G45" s="59"/>
      <c r="H45" s="59"/>
      <c r="I45" s="109">
        <f t="shared" si="0"/>
        <v>50</v>
      </c>
      <c r="J45" s="60">
        <v>50</v>
      </c>
      <c r="K45" s="60">
        <v>0</v>
      </c>
      <c r="L45" s="60">
        <v>0</v>
      </c>
      <c r="M45" s="60">
        <v>0</v>
      </c>
      <c r="N45" s="60">
        <v>0</v>
      </c>
    </row>
    <row r="46" spans="1:14" ht="51">
      <c r="A46" s="112" t="s">
        <v>157</v>
      </c>
      <c r="B46" s="59"/>
      <c r="C46" s="59" t="s">
        <v>49</v>
      </c>
      <c r="D46" s="59" t="s">
        <v>25</v>
      </c>
      <c r="E46" s="59"/>
      <c r="F46" s="59"/>
      <c r="G46" s="59"/>
      <c r="H46" s="59"/>
      <c r="I46" s="109">
        <f t="shared" si="0"/>
        <v>50</v>
      </c>
      <c r="J46" s="60">
        <v>50</v>
      </c>
      <c r="K46" s="60">
        <v>0</v>
      </c>
      <c r="L46" s="60">
        <v>0</v>
      </c>
      <c r="M46" s="60">
        <v>0</v>
      </c>
      <c r="N46" s="60">
        <v>0</v>
      </c>
    </row>
    <row r="47" spans="1:14" ht="51">
      <c r="A47" s="112" t="s">
        <v>158</v>
      </c>
      <c r="B47" s="59"/>
      <c r="C47" s="59" t="s">
        <v>49</v>
      </c>
      <c r="D47" s="59" t="s">
        <v>25</v>
      </c>
      <c r="E47" s="59"/>
      <c r="F47" s="59"/>
      <c r="G47" s="59"/>
      <c r="H47" s="59"/>
      <c r="I47" s="109">
        <f t="shared" si="0"/>
        <v>50</v>
      </c>
      <c r="J47" s="60">
        <v>50</v>
      </c>
      <c r="K47" s="60">
        <v>0</v>
      </c>
      <c r="L47" s="60">
        <v>0</v>
      </c>
      <c r="M47" s="60">
        <v>0</v>
      </c>
      <c r="N47" s="60">
        <v>0</v>
      </c>
    </row>
    <row r="48" spans="1:14" ht="63.75">
      <c r="A48" s="112" t="s">
        <v>85</v>
      </c>
      <c r="B48" s="59"/>
      <c r="C48" s="59" t="s">
        <v>49</v>
      </c>
      <c r="D48" s="59" t="s">
        <v>25</v>
      </c>
      <c r="E48" s="59"/>
      <c r="F48" s="59"/>
      <c r="G48" s="59"/>
      <c r="H48" s="59"/>
      <c r="I48" s="109">
        <f t="shared" si="0"/>
        <v>50</v>
      </c>
      <c r="J48" s="60">
        <v>50</v>
      </c>
      <c r="K48" s="60">
        <v>0</v>
      </c>
      <c r="L48" s="60">
        <v>0</v>
      </c>
      <c r="M48" s="60">
        <v>0</v>
      </c>
      <c r="N48" s="60">
        <v>0</v>
      </c>
    </row>
    <row r="49" spans="1:14" ht="76.5">
      <c r="A49" s="57" t="s">
        <v>135</v>
      </c>
      <c r="B49" s="56"/>
      <c r="C49" s="56" t="s">
        <v>49</v>
      </c>
      <c r="D49" s="56" t="s">
        <v>28</v>
      </c>
      <c r="E49" s="56" t="s">
        <v>196</v>
      </c>
      <c r="F49" s="56" t="s">
        <v>233</v>
      </c>
      <c r="G49" s="56"/>
      <c r="H49" s="56">
        <v>16</v>
      </c>
      <c r="I49" s="110">
        <f t="shared" si="0"/>
        <v>50</v>
      </c>
      <c r="J49" s="63">
        <v>50</v>
      </c>
      <c r="K49" s="63">
        <v>0</v>
      </c>
      <c r="L49" s="63">
        <v>0</v>
      </c>
      <c r="M49" s="63">
        <v>0</v>
      </c>
      <c r="N49" s="63">
        <v>0</v>
      </c>
    </row>
    <row r="50" spans="1:14" ht="25.5">
      <c r="A50" s="58" t="s">
        <v>51</v>
      </c>
      <c r="B50" s="59"/>
      <c r="C50" s="59" t="s">
        <v>49</v>
      </c>
      <c r="D50" s="59" t="s">
        <v>28</v>
      </c>
      <c r="E50" s="59"/>
      <c r="F50" s="46"/>
      <c r="G50" s="46"/>
      <c r="H50" s="46"/>
      <c r="I50" s="109">
        <f t="shared" si="0"/>
        <v>50</v>
      </c>
      <c r="J50" s="60">
        <v>50</v>
      </c>
      <c r="K50" s="60">
        <v>0</v>
      </c>
      <c r="L50" s="60">
        <v>0</v>
      </c>
      <c r="M50" s="60">
        <v>0</v>
      </c>
      <c r="N50" s="60">
        <v>0</v>
      </c>
    </row>
    <row r="51" spans="1:14">
      <c r="A51" s="51" t="s">
        <v>52</v>
      </c>
      <c r="B51" s="48"/>
      <c r="C51" s="48"/>
      <c r="D51" s="48"/>
      <c r="E51" s="48"/>
      <c r="F51" s="48"/>
      <c r="G51" s="48"/>
      <c r="H51" s="48"/>
      <c r="I51" s="110">
        <f>J51+K51+L51+M51+N51</f>
        <v>16448</v>
      </c>
      <c r="J51" s="63">
        <f>J16+J20+J24+J30+J32+J34+J36+J38+J44+J49</f>
        <v>11605</v>
      </c>
      <c r="K51" s="63">
        <f>K16+K20+K24+K30+K32+K34+K38+K44+K49</f>
        <v>395</v>
      </c>
      <c r="L51" s="63">
        <f>L16+L20+L24+L30+L32+L34+L38+L44+L49</f>
        <v>3718</v>
      </c>
      <c r="M51" s="63">
        <f>M24</f>
        <v>730</v>
      </c>
      <c r="N51" s="63">
        <v>0</v>
      </c>
    </row>
    <row r="52" spans="1:14">
      <c r="A52" s="132" t="s">
        <v>53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4"/>
    </row>
    <row r="53" spans="1:14" ht="61.5" customHeight="1">
      <c r="A53" s="57" t="s">
        <v>271</v>
      </c>
      <c r="B53" s="56"/>
      <c r="C53" s="56" t="s">
        <v>32</v>
      </c>
      <c r="D53" s="56" t="s">
        <v>33</v>
      </c>
      <c r="E53" s="59"/>
      <c r="F53" s="59"/>
      <c r="G53" s="46"/>
      <c r="H53" s="46"/>
      <c r="I53" s="110">
        <f t="shared" si="0"/>
        <v>227</v>
      </c>
      <c r="J53" s="63">
        <f>J54+J55+J56</f>
        <v>227</v>
      </c>
      <c r="K53" s="63">
        <v>0</v>
      </c>
      <c r="L53" s="63">
        <v>0</v>
      </c>
      <c r="M53" s="63">
        <v>0</v>
      </c>
      <c r="N53" s="63">
        <v>0</v>
      </c>
    </row>
    <row r="54" spans="1:14" ht="132" customHeight="1">
      <c r="A54" s="58" t="s">
        <v>54</v>
      </c>
      <c r="B54" s="59"/>
      <c r="C54" s="59" t="s">
        <v>32</v>
      </c>
      <c r="D54" s="59" t="s">
        <v>33</v>
      </c>
      <c r="E54" s="59" t="s">
        <v>197</v>
      </c>
      <c r="F54" s="65" t="s">
        <v>238</v>
      </c>
      <c r="G54" s="46"/>
      <c r="H54" s="46">
        <v>43</v>
      </c>
      <c r="I54" s="109">
        <f t="shared" si="0"/>
        <v>145</v>
      </c>
      <c r="J54" s="60">
        <v>145</v>
      </c>
      <c r="K54" s="60">
        <v>0</v>
      </c>
      <c r="L54" s="60">
        <v>0</v>
      </c>
      <c r="M54" s="60">
        <v>0</v>
      </c>
      <c r="N54" s="60">
        <v>0</v>
      </c>
    </row>
    <row r="55" spans="1:14" ht="52.5" customHeight="1">
      <c r="A55" s="66" t="s">
        <v>245</v>
      </c>
      <c r="B55" s="59"/>
      <c r="C55" s="65" t="s">
        <v>32</v>
      </c>
      <c r="D55" s="65" t="s">
        <v>33</v>
      </c>
      <c r="E55" s="59"/>
      <c r="F55" s="65"/>
      <c r="G55" s="46"/>
      <c r="H55" s="46"/>
      <c r="I55" s="109">
        <f>J55</f>
        <v>27</v>
      </c>
      <c r="J55" s="60">
        <v>27</v>
      </c>
      <c r="K55" s="60"/>
      <c r="L55" s="60"/>
      <c r="M55" s="60"/>
      <c r="N55" s="60"/>
    </row>
    <row r="56" spans="1:14" ht="114.75">
      <c r="A56" s="58" t="s">
        <v>199</v>
      </c>
      <c r="B56" s="59"/>
      <c r="C56" s="59" t="s">
        <v>32</v>
      </c>
      <c r="D56" s="59" t="s">
        <v>33</v>
      </c>
      <c r="E56" s="59" t="s">
        <v>206</v>
      </c>
      <c r="F56" s="59" t="s">
        <v>207</v>
      </c>
      <c r="G56" s="46"/>
      <c r="H56" s="46">
        <v>122</v>
      </c>
      <c r="I56" s="109">
        <f t="shared" si="0"/>
        <v>55</v>
      </c>
      <c r="J56" s="60">
        <v>55</v>
      </c>
      <c r="K56" s="60">
        <v>0</v>
      </c>
      <c r="L56" s="60">
        <v>0</v>
      </c>
      <c r="M56" s="60">
        <v>0</v>
      </c>
      <c r="N56" s="60">
        <v>0</v>
      </c>
    </row>
    <row r="57" spans="1:14" ht="63.75">
      <c r="A57" s="57" t="s">
        <v>137</v>
      </c>
      <c r="B57" s="48"/>
      <c r="C57" s="56" t="s">
        <v>32</v>
      </c>
      <c r="D57" s="56" t="s">
        <v>33</v>
      </c>
      <c r="E57" s="56" t="s">
        <v>208</v>
      </c>
      <c r="F57" s="56" t="s">
        <v>207</v>
      </c>
      <c r="G57" s="49"/>
      <c r="H57" s="49">
        <v>140</v>
      </c>
      <c r="I57" s="110">
        <f t="shared" si="0"/>
        <v>66.3</v>
      </c>
      <c r="J57" s="63">
        <f>J58+J59</f>
        <v>66.3</v>
      </c>
      <c r="K57" s="63">
        <v>0</v>
      </c>
      <c r="L57" s="63">
        <v>0</v>
      </c>
      <c r="M57" s="63">
        <v>0</v>
      </c>
      <c r="N57" s="63">
        <v>0</v>
      </c>
    </row>
    <row r="58" spans="1:14" ht="38.25">
      <c r="A58" s="58" t="s">
        <v>55</v>
      </c>
      <c r="B58" s="59"/>
      <c r="C58" s="59" t="s">
        <v>32</v>
      </c>
      <c r="D58" s="59" t="s">
        <v>33</v>
      </c>
      <c r="E58" s="46"/>
      <c r="F58" s="59"/>
      <c r="G58" s="50"/>
      <c r="H58" s="50"/>
      <c r="I58" s="109">
        <f t="shared" si="0"/>
        <v>16.3</v>
      </c>
      <c r="J58" s="60">
        <v>16.3</v>
      </c>
      <c r="K58" s="60">
        <v>0</v>
      </c>
      <c r="L58" s="60">
        <v>0</v>
      </c>
      <c r="M58" s="60">
        <v>0</v>
      </c>
      <c r="N58" s="60">
        <v>0</v>
      </c>
    </row>
    <row r="59" spans="1:14" ht="38.25">
      <c r="A59" s="58" t="s">
        <v>200</v>
      </c>
      <c r="B59" s="59"/>
      <c r="C59" s="59"/>
      <c r="D59" s="59"/>
      <c r="E59" s="46"/>
      <c r="F59" s="59"/>
      <c r="G59" s="50"/>
      <c r="H59" s="50"/>
      <c r="I59" s="109">
        <f t="shared" si="0"/>
        <v>50</v>
      </c>
      <c r="J59" s="60">
        <v>50</v>
      </c>
      <c r="K59" s="60">
        <v>0</v>
      </c>
      <c r="L59" s="60">
        <v>0</v>
      </c>
      <c r="M59" s="60">
        <v>0</v>
      </c>
      <c r="N59" s="60">
        <v>0</v>
      </c>
    </row>
    <row r="60" spans="1:14" ht="65.25" customHeight="1">
      <c r="A60" s="57" t="s">
        <v>138</v>
      </c>
      <c r="B60" s="59"/>
      <c r="C60" s="56" t="s">
        <v>32</v>
      </c>
      <c r="D60" s="56" t="s">
        <v>33</v>
      </c>
      <c r="E60" s="56" t="s">
        <v>209</v>
      </c>
      <c r="F60" s="56" t="s">
        <v>207</v>
      </c>
      <c r="G60" s="49"/>
      <c r="H60" s="49">
        <v>320</v>
      </c>
      <c r="I60" s="110">
        <f t="shared" si="0"/>
        <v>65.900000000000006</v>
      </c>
      <c r="J60" s="63">
        <f>J61+J62</f>
        <v>65.900000000000006</v>
      </c>
      <c r="K60" s="63">
        <v>0</v>
      </c>
      <c r="L60" s="63">
        <v>0</v>
      </c>
      <c r="M60" s="63">
        <v>0</v>
      </c>
      <c r="N60" s="63">
        <v>0</v>
      </c>
    </row>
    <row r="61" spans="1:14" ht="25.5">
      <c r="A61" s="58" t="s">
        <v>56</v>
      </c>
      <c r="B61" s="59"/>
      <c r="C61" s="59" t="s">
        <v>32</v>
      </c>
      <c r="D61" s="59" t="s">
        <v>33</v>
      </c>
      <c r="E61" s="46"/>
      <c r="F61" s="46"/>
      <c r="G61" s="50"/>
      <c r="H61" s="50"/>
      <c r="I61" s="109">
        <f t="shared" si="0"/>
        <v>15.9</v>
      </c>
      <c r="J61" s="60">
        <v>15.9</v>
      </c>
      <c r="K61" s="60">
        <v>0</v>
      </c>
      <c r="L61" s="60">
        <v>0</v>
      </c>
      <c r="M61" s="60">
        <v>0</v>
      </c>
      <c r="N61" s="60">
        <v>0</v>
      </c>
    </row>
    <row r="62" spans="1:14" ht="38.25">
      <c r="A62" s="58" t="s">
        <v>201</v>
      </c>
      <c r="B62" s="59"/>
      <c r="C62" s="59"/>
      <c r="D62" s="59"/>
      <c r="E62" s="46"/>
      <c r="F62" s="46"/>
      <c r="G62" s="50"/>
      <c r="H62" s="50"/>
      <c r="I62" s="109">
        <f t="shared" si="0"/>
        <v>50</v>
      </c>
      <c r="J62" s="60">
        <v>50</v>
      </c>
      <c r="K62" s="60">
        <v>0</v>
      </c>
      <c r="L62" s="60">
        <v>0</v>
      </c>
      <c r="M62" s="60">
        <v>0</v>
      </c>
      <c r="N62" s="60">
        <v>0</v>
      </c>
    </row>
    <row r="63" spans="1:14" ht="58.5" customHeight="1">
      <c r="A63" s="57" t="s">
        <v>139</v>
      </c>
      <c r="B63" s="59"/>
      <c r="C63" s="56" t="s">
        <v>32</v>
      </c>
      <c r="D63" s="56" t="s">
        <v>33</v>
      </c>
      <c r="E63" s="56" t="s">
        <v>212</v>
      </c>
      <c r="F63" s="56" t="s">
        <v>210</v>
      </c>
      <c r="G63" s="49"/>
      <c r="H63" s="49">
        <v>200</v>
      </c>
      <c r="I63" s="110">
        <f t="shared" si="0"/>
        <v>189.2</v>
      </c>
      <c r="J63" s="63">
        <f>J64+J66+J65</f>
        <v>189.2</v>
      </c>
      <c r="K63" s="63">
        <v>0</v>
      </c>
      <c r="L63" s="60">
        <v>0</v>
      </c>
      <c r="M63" s="60">
        <v>0</v>
      </c>
      <c r="N63" s="60">
        <v>0</v>
      </c>
    </row>
    <row r="64" spans="1:14" ht="51">
      <c r="A64" s="66" t="s">
        <v>246</v>
      </c>
      <c r="B64" s="59"/>
      <c r="C64" s="59" t="s">
        <v>32</v>
      </c>
      <c r="D64" s="59" t="s">
        <v>33</v>
      </c>
      <c r="E64" s="46"/>
      <c r="F64" s="46"/>
      <c r="G64" s="50"/>
      <c r="H64" s="50"/>
      <c r="I64" s="109">
        <f t="shared" si="0"/>
        <v>115</v>
      </c>
      <c r="J64" s="60">
        <v>115</v>
      </c>
      <c r="K64" s="60">
        <v>0</v>
      </c>
      <c r="L64" s="60">
        <v>0</v>
      </c>
      <c r="M64" s="60">
        <v>0</v>
      </c>
      <c r="N64" s="60">
        <v>0</v>
      </c>
    </row>
    <row r="65" spans="1:14" ht="25.5">
      <c r="A65" s="66" t="s">
        <v>247</v>
      </c>
      <c r="B65" s="59"/>
      <c r="C65" s="59"/>
      <c r="D65" s="59"/>
      <c r="E65" s="46"/>
      <c r="F65" s="46"/>
      <c r="G65" s="50"/>
      <c r="H65" s="50"/>
      <c r="I65" s="109">
        <f>J65</f>
        <v>24.2</v>
      </c>
      <c r="J65" s="60">
        <v>24.2</v>
      </c>
      <c r="K65" s="60"/>
      <c r="L65" s="60"/>
      <c r="M65" s="60"/>
      <c r="N65" s="60"/>
    </row>
    <row r="66" spans="1:14" ht="25.5">
      <c r="A66" s="58" t="s">
        <v>211</v>
      </c>
      <c r="B66" s="59"/>
      <c r="C66" s="59" t="s">
        <v>32</v>
      </c>
      <c r="D66" s="59" t="s">
        <v>33</v>
      </c>
      <c r="E66" s="46"/>
      <c r="F66" s="46"/>
      <c r="G66" s="50"/>
      <c r="H66" s="50"/>
      <c r="I66" s="109">
        <f t="shared" si="0"/>
        <v>50</v>
      </c>
      <c r="J66" s="60">
        <v>50</v>
      </c>
      <c r="K66" s="60">
        <v>0</v>
      </c>
      <c r="L66" s="60">
        <v>0</v>
      </c>
      <c r="M66" s="60">
        <v>0</v>
      </c>
      <c r="N66" s="60">
        <v>0</v>
      </c>
    </row>
    <row r="67" spans="1:14" ht="76.5" customHeight="1">
      <c r="A67" s="57" t="s">
        <v>140</v>
      </c>
      <c r="B67" s="59"/>
      <c r="C67" s="56" t="s">
        <v>32</v>
      </c>
      <c r="D67" s="56" t="s">
        <v>33</v>
      </c>
      <c r="E67" s="56" t="s">
        <v>214</v>
      </c>
      <c r="F67" s="56" t="s">
        <v>213</v>
      </c>
      <c r="G67" s="49"/>
      <c r="H67" s="49">
        <v>2000</v>
      </c>
      <c r="I67" s="110">
        <f t="shared" si="0"/>
        <v>195</v>
      </c>
      <c r="J67" s="63">
        <f>J68+J69</f>
        <v>195</v>
      </c>
      <c r="K67" s="60">
        <v>0</v>
      </c>
      <c r="L67" s="60">
        <v>0</v>
      </c>
      <c r="M67" s="60">
        <v>0</v>
      </c>
      <c r="N67" s="60">
        <v>0</v>
      </c>
    </row>
    <row r="68" spans="1:14" ht="38.25">
      <c r="A68" s="58" t="s">
        <v>58</v>
      </c>
      <c r="B68" s="59"/>
      <c r="C68" s="59" t="s">
        <v>32</v>
      </c>
      <c r="D68" s="59" t="s">
        <v>33</v>
      </c>
      <c r="E68" s="46"/>
      <c r="F68" s="46"/>
      <c r="G68" s="50"/>
      <c r="H68" s="50"/>
      <c r="I68" s="109">
        <f t="shared" si="0"/>
        <v>75</v>
      </c>
      <c r="J68" s="60">
        <v>75</v>
      </c>
      <c r="K68" s="60">
        <v>0</v>
      </c>
      <c r="L68" s="60">
        <v>0</v>
      </c>
      <c r="M68" s="60">
        <v>0</v>
      </c>
      <c r="N68" s="60">
        <v>0</v>
      </c>
    </row>
    <row r="69" spans="1:14" ht="51">
      <c r="A69" s="58" t="s">
        <v>202</v>
      </c>
      <c r="B69" s="59"/>
      <c r="C69" s="59"/>
      <c r="D69" s="59"/>
      <c r="E69" s="46"/>
      <c r="F69" s="46"/>
      <c r="G69" s="50"/>
      <c r="H69" s="50"/>
      <c r="I69" s="109">
        <f t="shared" si="0"/>
        <v>120</v>
      </c>
      <c r="J69" s="60">
        <v>120</v>
      </c>
      <c r="K69" s="60">
        <v>0</v>
      </c>
      <c r="L69" s="60">
        <v>0</v>
      </c>
      <c r="M69" s="60">
        <v>0</v>
      </c>
      <c r="N69" s="60">
        <v>0</v>
      </c>
    </row>
    <row r="70" spans="1:14" ht="78.75" customHeight="1">
      <c r="A70" s="57" t="s">
        <v>141</v>
      </c>
      <c r="B70" s="59"/>
      <c r="C70" s="56" t="s">
        <v>32</v>
      </c>
      <c r="D70" s="56" t="s">
        <v>33</v>
      </c>
      <c r="E70" s="56" t="s">
        <v>215</v>
      </c>
      <c r="F70" s="56" t="s">
        <v>239</v>
      </c>
      <c r="G70" s="49"/>
      <c r="H70" s="49">
        <v>150</v>
      </c>
      <c r="I70" s="110">
        <f t="shared" si="0"/>
        <v>135</v>
      </c>
      <c r="J70" s="63">
        <f>J71+J72</f>
        <v>135</v>
      </c>
      <c r="K70" s="60">
        <v>0</v>
      </c>
      <c r="L70" s="60">
        <v>0</v>
      </c>
      <c r="M70" s="60">
        <v>0</v>
      </c>
      <c r="N70" s="60">
        <v>0</v>
      </c>
    </row>
    <row r="71" spans="1:14" ht="38.25">
      <c r="A71" s="58" t="s">
        <v>59</v>
      </c>
      <c r="B71" s="59"/>
      <c r="C71" s="59" t="s">
        <v>32</v>
      </c>
      <c r="D71" s="59" t="s">
        <v>33</v>
      </c>
      <c r="E71" s="46"/>
      <c r="F71" s="46"/>
      <c r="G71" s="50"/>
      <c r="H71" s="50"/>
      <c r="I71" s="109">
        <f t="shared" si="0"/>
        <v>35</v>
      </c>
      <c r="J71" s="60">
        <v>35</v>
      </c>
      <c r="K71" s="60">
        <v>0</v>
      </c>
      <c r="L71" s="60">
        <v>0</v>
      </c>
      <c r="M71" s="60">
        <v>0</v>
      </c>
      <c r="N71" s="60">
        <v>0</v>
      </c>
    </row>
    <row r="72" spans="1:14" ht="38.25">
      <c r="A72" s="58" t="s">
        <v>203</v>
      </c>
      <c r="B72" s="59"/>
      <c r="C72" s="59"/>
      <c r="D72" s="59"/>
      <c r="E72" s="46"/>
      <c r="F72" s="46"/>
      <c r="G72" s="50"/>
      <c r="H72" s="50"/>
      <c r="I72" s="109">
        <f t="shared" si="0"/>
        <v>100</v>
      </c>
      <c r="J72" s="60">
        <v>100</v>
      </c>
      <c r="K72" s="60">
        <v>0</v>
      </c>
      <c r="L72" s="60">
        <v>0</v>
      </c>
      <c r="M72" s="60">
        <v>0</v>
      </c>
      <c r="N72" s="60">
        <v>0</v>
      </c>
    </row>
    <row r="73" spans="1:14" ht="88.5" customHeight="1">
      <c r="A73" s="57" t="s">
        <v>156</v>
      </c>
      <c r="B73" s="46"/>
      <c r="C73" s="56" t="s">
        <v>32</v>
      </c>
      <c r="D73" s="56" t="s">
        <v>33</v>
      </c>
      <c r="E73" s="56" t="s">
        <v>217</v>
      </c>
      <c r="F73" s="56" t="s">
        <v>216</v>
      </c>
      <c r="G73" s="49"/>
      <c r="H73" s="49">
        <v>80</v>
      </c>
      <c r="I73" s="110">
        <f t="shared" si="0"/>
        <v>100</v>
      </c>
      <c r="J73" s="63">
        <v>100</v>
      </c>
      <c r="K73" s="63">
        <v>0</v>
      </c>
      <c r="L73" s="60">
        <v>0</v>
      </c>
      <c r="M73" s="60">
        <v>0</v>
      </c>
      <c r="N73" s="60">
        <v>0</v>
      </c>
    </row>
    <row r="74" spans="1:14" ht="38.25">
      <c r="A74" s="58" t="s">
        <v>204</v>
      </c>
      <c r="B74" s="46"/>
      <c r="C74" s="59" t="s">
        <v>60</v>
      </c>
      <c r="D74" s="59" t="s">
        <v>20</v>
      </c>
      <c r="E74" s="46"/>
      <c r="F74" s="46"/>
      <c r="G74" s="50"/>
      <c r="H74" s="50"/>
      <c r="I74" s="109">
        <f t="shared" si="0"/>
        <v>60</v>
      </c>
      <c r="J74" s="60">
        <v>60</v>
      </c>
      <c r="K74" s="60">
        <v>0</v>
      </c>
      <c r="L74" s="60">
        <v>0</v>
      </c>
      <c r="M74" s="60">
        <v>0</v>
      </c>
      <c r="N74" s="60">
        <v>0</v>
      </c>
    </row>
    <row r="75" spans="1:14" ht="51">
      <c r="A75" s="58" t="s">
        <v>205</v>
      </c>
      <c r="B75" s="46"/>
      <c r="C75" s="46"/>
      <c r="D75" s="46"/>
      <c r="E75" s="46"/>
      <c r="F75" s="46"/>
      <c r="G75" s="50"/>
      <c r="H75" s="50"/>
      <c r="I75" s="109">
        <f>J75</f>
        <v>40</v>
      </c>
      <c r="J75" s="60">
        <v>40</v>
      </c>
      <c r="K75" s="60">
        <v>0</v>
      </c>
      <c r="L75" s="60">
        <v>0</v>
      </c>
      <c r="M75" s="60">
        <v>0</v>
      </c>
      <c r="N75" s="60">
        <v>0</v>
      </c>
    </row>
    <row r="76" spans="1:14" ht="117" customHeight="1">
      <c r="A76" s="57" t="s">
        <v>248</v>
      </c>
      <c r="B76" s="46"/>
      <c r="C76" s="46"/>
      <c r="D76" s="46"/>
      <c r="E76" s="48" t="s">
        <v>249</v>
      </c>
      <c r="F76" s="116" t="s">
        <v>266</v>
      </c>
      <c r="G76" s="117"/>
      <c r="H76" s="117">
        <v>100</v>
      </c>
      <c r="I76" s="110">
        <f>J76+K76+L76</f>
        <v>15.6</v>
      </c>
      <c r="J76" s="63">
        <v>1.6</v>
      </c>
      <c r="K76" s="63"/>
      <c r="L76" s="63">
        <v>14</v>
      </c>
      <c r="M76" s="63"/>
      <c r="N76" s="63"/>
    </row>
    <row r="77" spans="1:14" ht="15" customHeight="1">
      <c r="A77" s="51" t="s">
        <v>62</v>
      </c>
      <c r="B77" s="48"/>
      <c r="C77" s="48"/>
      <c r="D77" s="48"/>
      <c r="E77" s="46"/>
      <c r="F77" s="46"/>
      <c r="G77" s="50"/>
      <c r="H77" s="50"/>
      <c r="I77" s="63">
        <f t="shared" si="0"/>
        <v>994.00000000000011</v>
      </c>
      <c r="J77" s="63">
        <f>J53+J57+J60+J63+J67+J70+J73+J76</f>
        <v>980.00000000000011</v>
      </c>
      <c r="K77" s="63">
        <v>0</v>
      </c>
      <c r="L77" s="63">
        <f>L53+L57+L60+L63+L67+L70+L73+L76</f>
        <v>14</v>
      </c>
      <c r="M77" s="63">
        <v>0</v>
      </c>
      <c r="N77" s="63">
        <v>0</v>
      </c>
    </row>
    <row r="78" spans="1:14">
      <c r="A78" s="132" t="s">
        <v>63</v>
      </c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4"/>
    </row>
    <row r="79" spans="1:14" ht="95.25" customHeight="1">
      <c r="A79" s="57" t="s">
        <v>142</v>
      </c>
      <c r="B79" s="43"/>
      <c r="C79" s="56" t="s">
        <v>24</v>
      </c>
      <c r="D79" s="56" t="s">
        <v>28</v>
      </c>
      <c r="E79" s="56" t="s">
        <v>218</v>
      </c>
      <c r="F79" s="56" t="s">
        <v>240</v>
      </c>
      <c r="G79" s="52"/>
      <c r="H79" s="56">
        <v>1055</v>
      </c>
      <c r="I79" s="109">
        <f t="shared" si="0"/>
        <v>1191.5999999999999</v>
      </c>
      <c r="J79" s="47">
        <f>J80+J81+J82+J83+J84+J85</f>
        <v>1191.5999999999999</v>
      </c>
      <c r="K79" s="47">
        <v>0</v>
      </c>
      <c r="L79" s="45">
        <v>0</v>
      </c>
      <c r="M79" s="45">
        <v>0</v>
      </c>
      <c r="N79" s="45">
        <v>0</v>
      </c>
    </row>
    <row r="80" spans="1:14" ht="25.5">
      <c r="A80" s="58" t="s">
        <v>64</v>
      </c>
      <c r="B80" s="43"/>
      <c r="C80" s="59" t="s">
        <v>24</v>
      </c>
      <c r="D80" s="59" t="s">
        <v>28</v>
      </c>
      <c r="E80" s="43"/>
      <c r="F80" s="43"/>
      <c r="G80" s="43"/>
      <c r="H80" s="59"/>
      <c r="I80" s="109">
        <f>J80+K80+L80+M80</f>
        <v>323.2</v>
      </c>
      <c r="J80" s="104">
        <f>242.1+72.6+8.5</f>
        <v>323.2</v>
      </c>
      <c r="K80" s="45">
        <v>0</v>
      </c>
      <c r="L80" s="45">
        <v>0</v>
      </c>
      <c r="M80" s="45">
        <v>0</v>
      </c>
      <c r="N80" s="45">
        <v>0</v>
      </c>
    </row>
    <row r="81" spans="1:14" ht="25.5">
      <c r="A81" s="58" t="s">
        <v>65</v>
      </c>
      <c r="B81" s="43"/>
      <c r="C81" s="59"/>
      <c r="D81" s="59"/>
      <c r="E81" s="43"/>
      <c r="F81" s="43"/>
      <c r="G81" s="43"/>
      <c r="H81" s="59"/>
      <c r="I81" s="109">
        <f>J81+K81+L81+M81</f>
        <v>16.8</v>
      </c>
      <c r="J81" s="104">
        <v>16.8</v>
      </c>
      <c r="K81" s="45">
        <v>0</v>
      </c>
      <c r="L81" s="45">
        <v>0</v>
      </c>
      <c r="M81" s="45">
        <v>0</v>
      </c>
      <c r="N81" s="45">
        <v>0</v>
      </c>
    </row>
    <row r="82" spans="1:14" ht="38.25">
      <c r="A82" s="58" t="s">
        <v>66</v>
      </c>
      <c r="B82" s="43"/>
      <c r="C82" s="59"/>
      <c r="D82" s="59"/>
      <c r="E82" s="43"/>
      <c r="F82" s="43"/>
      <c r="G82" s="43"/>
      <c r="H82" s="59"/>
      <c r="I82" s="109">
        <f>J82+K82+L82+M82</f>
        <v>42.9</v>
      </c>
      <c r="J82" s="104">
        <v>42.9</v>
      </c>
      <c r="K82" s="45">
        <v>0</v>
      </c>
      <c r="L82" s="45">
        <v>0</v>
      </c>
      <c r="M82" s="45">
        <v>0</v>
      </c>
      <c r="N82" s="45">
        <v>0</v>
      </c>
    </row>
    <row r="83" spans="1:14" ht="38.25">
      <c r="A83" s="58" t="s">
        <v>67</v>
      </c>
      <c r="B83" s="43"/>
      <c r="C83" s="59" t="s">
        <v>24</v>
      </c>
      <c r="D83" s="59" t="s">
        <v>28</v>
      </c>
      <c r="E83" s="43"/>
      <c r="F83" s="43"/>
      <c r="G83" s="43"/>
      <c r="H83" s="59"/>
      <c r="I83" s="109">
        <f t="shared" si="0"/>
        <v>571.9</v>
      </c>
      <c r="J83" s="104">
        <f>545.1+30-3.2</f>
        <v>571.9</v>
      </c>
      <c r="K83" s="45">
        <v>0</v>
      </c>
      <c r="L83" s="45">
        <v>0</v>
      </c>
      <c r="M83" s="45">
        <v>0</v>
      </c>
      <c r="N83" s="45">
        <v>0</v>
      </c>
    </row>
    <row r="84" spans="1:14" ht="153">
      <c r="A84" s="58" t="s">
        <v>99</v>
      </c>
      <c r="B84" s="43"/>
      <c r="C84" s="59"/>
      <c r="D84" s="59"/>
      <c r="E84" s="43"/>
      <c r="F84" s="43"/>
      <c r="G84" s="43"/>
      <c r="H84" s="59"/>
      <c r="I84" s="109">
        <f>J84+K84+L84+M84</f>
        <v>68.2</v>
      </c>
      <c r="J84" s="111">
        <f>65+3.2</f>
        <v>68.2</v>
      </c>
      <c r="K84" s="45">
        <v>0</v>
      </c>
      <c r="L84" s="45">
        <v>0</v>
      </c>
      <c r="M84" s="45">
        <v>0</v>
      </c>
      <c r="N84" s="45">
        <v>0</v>
      </c>
    </row>
    <row r="85" spans="1:14" ht="25.5">
      <c r="A85" s="58" t="s">
        <v>68</v>
      </c>
      <c r="B85" s="43"/>
      <c r="C85" s="43"/>
      <c r="D85" s="43"/>
      <c r="E85" s="43"/>
      <c r="F85" s="43"/>
      <c r="G85" s="43"/>
      <c r="H85" s="43"/>
      <c r="I85" s="109">
        <f>J85+K85+L85+M85</f>
        <v>168.6</v>
      </c>
      <c r="J85" s="45">
        <v>168.6</v>
      </c>
      <c r="K85" s="45">
        <v>0</v>
      </c>
      <c r="L85" s="45">
        <v>0</v>
      </c>
      <c r="M85" s="45">
        <v>0</v>
      </c>
      <c r="N85" s="45">
        <v>0</v>
      </c>
    </row>
    <row r="86" spans="1:14" ht="76.5">
      <c r="A86" s="57" t="s">
        <v>143</v>
      </c>
      <c r="B86" s="59"/>
      <c r="C86" s="56" t="s">
        <v>32</v>
      </c>
      <c r="D86" s="56" t="s">
        <v>33</v>
      </c>
      <c r="E86" s="56" t="s">
        <v>219</v>
      </c>
      <c r="F86" s="56" t="s">
        <v>220</v>
      </c>
      <c r="G86" s="56"/>
      <c r="H86" s="56">
        <v>400</v>
      </c>
      <c r="I86" s="109">
        <f t="shared" ref="I86:I156" si="1">J86+K86+L86+M86+N86</f>
        <v>400</v>
      </c>
      <c r="J86" s="47">
        <v>400</v>
      </c>
      <c r="K86" s="45">
        <v>0</v>
      </c>
      <c r="L86" s="45">
        <v>0</v>
      </c>
      <c r="M86" s="45">
        <v>0</v>
      </c>
      <c r="N86" s="45">
        <v>0</v>
      </c>
    </row>
    <row r="87" spans="1:14" ht="51">
      <c r="A87" s="58" t="s">
        <v>69</v>
      </c>
      <c r="B87" s="59"/>
      <c r="C87" s="59" t="s">
        <v>32</v>
      </c>
      <c r="D87" s="59" t="s">
        <v>33</v>
      </c>
      <c r="E87" s="43"/>
      <c r="F87" s="43"/>
      <c r="G87" s="43"/>
      <c r="H87" s="43"/>
      <c r="I87" s="109">
        <f t="shared" si="1"/>
        <v>400</v>
      </c>
      <c r="J87" s="45">
        <v>400</v>
      </c>
      <c r="K87" s="45">
        <v>0</v>
      </c>
      <c r="L87" s="45">
        <v>0</v>
      </c>
      <c r="M87" s="45">
        <v>0</v>
      </c>
      <c r="N87" s="45">
        <v>0</v>
      </c>
    </row>
    <row r="88" spans="1:14">
      <c r="A88" s="64" t="s">
        <v>70</v>
      </c>
      <c r="B88" s="52"/>
      <c r="C88" s="52"/>
      <c r="D88" s="52"/>
      <c r="E88" s="52"/>
      <c r="F88" s="52"/>
      <c r="G88" s="52"/>
      <c r="H88" s="52"/>
      <c r="I88" s="63">
        <f t="shared" si="1"/>
        <v>1591.6</v>
      </c>
      <c r="J88" s="47">
        <f>J79+J86</f>
        <v>1591.6</v>
      </c>
      <c r="K88" s="47">
        <v>0</v>
      </c>
      <c r="L88" s="47">
        <v>0</v>
      </c>
      <c r="M88" s="47">
        <v>0</v>
      </c>
      <c r="N88" s="47">
        <v>0</v>
      </c>
    </row>
    <row r="89" spans="1:14" ht="15.75" thickBot="1">
      <c r="A89" s="132" t="s">
        <v>71</v>
      </c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4"/>
    </row>
    <row r="90" spans="1:14" ht="84" customHeight="1">
      <c r="A90" s="79" t="s">
        <v>144</v>
      </c>
      <c r="B90" s="69"/>
      <c r="C90" s="76" t="s">
        <v>32</v>
      </c>
      <c r="D90" s="72" t="s">
        <v>33</v>
      </c>
      <c r="E90" s="76" t="s">
        <v>221</v>
      </c>
      <c r="F90" s="76" t="s">
        <v>222</v>
      </c>
      <c r="G90" s="52"/>
      <c r="H90" s="72">
        <v>1600</v>
      </c>
      <c r="I90" s="105">
        <f t="shared" si="1"/>
        <v>21513.5</v>
      </c>
      <c r="J90" s="73">
        <v>227.7</v>
      </c>
      <c r="K90" s="83">
        <v>0</v>
      </c>
      <c r="L90" s="73">
        <v>21285.8</v>
      </c>
      <c r="M90" s="87">
        <v>0</v>
      </c>
      <c r="N90" s="87">
        <v>0</v>
      </c>
    </row>
    <row r="91" spans="1:14" ht="25.5">
      <c r="A91" s="58" t="s">
        <v>72</v>
      </c>
      <c r="B91" s="69"/>
      <c r="C91" s="58" t="s">
        <v>32</v>
      </c>
      <c r="D91" s="68" t="s">
        <v>33</v>
      </c>
      <c r="E91" s="54"/>
      <c r="F91" s="54"/>
      <c r="G91" s="43"/>
      <c r="H91" s="69"/>
      <c r="I91" s="106">
        <f t="shared" si="1"/>
        <v>21513.5</v>
      </c>
      <c r="J91" s="70">
        <v>227.7</v>
      </c>
      <c r="K91" s="84">
        <v>0</v>
      </c>
      <c r="L91" s="70">
        <v>21285.8</v>
      </c>
      <c r="M91" s="84">
        <v>0</v>
      </c>
      <c r="N91" s="84">
        <v>0</v>
      </c>
    </row>
    <row r="92" spans="1:14" ht="121.5">
      <c r="A92" s="57" t="s">
        <v>145</v>
      </c>
      <c r="B92" s="69"/>
      <c r="C92" s="64" t="s">
        <v>32</v>
      </c>
      <c r="D92" s="72" t="s">
        <v>33</v>
      </c>
      <c r="E92" s="64" t="s">
        <v>223</v>
      </c>
      <c r="F92" s="64" t="s">
        <v>224</v>
      </c>
      <c r="G92" s="52"/>
      <c r="H92" s="72">
        <v>5580</v>
      </c>
      <c r="I92" s="107">
        <f t="shared" si="1"/>
        <v>346820.1</v>
      </c>
      <c r="J92" s="80">
        <f>J93+J97+J101+J105+J109+J113+J112+J117+J121+J124+J125</f>
        <v>104166.39999999999</v>
      </c>
      <c r="K92" s="85">
        <v>0</v>
      </c>
      <c r="L92" s="70">
        <f>L93</f>
        <v>242653.69999999998</v>
      </c>
      <c r="M92" s="84">
        <v>0</v>
      </c>
      <c r="N92" s="84">
        <v>0</v>
      </c>
    </row>
    <row r="93" spans="1:14" ht="38.25">
      <c r="A93" s="61" t="s">
        <v>101</v>
      </c>
      <c r="B93" s="69"/>
      <c r="C93" s="58" t="s">
        <v>32</v>
      </c>
      <c r="D93" s="68" t="s">
        <v>33</v>
      </c>
      <c r="E93" s="54"/>
      <c r="F93" s="54"/>
      <c r="G93" s="43"/>
      <c r="H93" s="69"/>
      <c r="I93" s="107">
        <f t="shared" si="1"/>
        <v>286855.59999999998</v>
      </c>
      <c r="J93" s="73">
        <f>J94+J95+J96</f>
        <v>44201.9</v>
      </c>
      <c r="K93" s="84">
        <v>0</v>
      </c>
      <c r="L93" s="70">
        <f>L94+L95</f>
        <v>242653.69999999998</v>
      </c>
      <c r="M93" s="84">
        <v>0</v>
      </c>
      <c r="N93" s="84">
        <v>0</v>
      </c>
    </row>
    <row r="94" spans="1:14">
      <c r="A94" s="58" t="s">
        <v>102</v>
      </c>
      <c r="B94" s="69"/>
      <c r="C94" s="54"/>
      <c r="D94" s="69"/>
      <c r="E94" s="54"/>
      <c r="F94" s="54"/>
      <c r="G94" s="43"/>
      <c r="H94" s="69"/>
      <c r="I94" s="106">
        <f>J94+K94+L94+M94+N94</f>
        <v>163949.5</v>
      </c>
      <c r="J94" s="70">
        <v>21528.2</v>
      </c>
      <c r="K94" s="84">
        <v>0</v>
      </c>
      <c r="L94" s="70">
        <v>142421.29999999999</v>
      </c>
      <c r="M94" s="84">
        <v>0</v>
      </c>
      <c r="N94" s="84">
        <v>0</v>
      </c>
    </row>
    <row r="95" spans="1:14">
      <c r="A95" s="58" t="s">
        <v>103</v>
      </c>
      <c r="B95" s="69"/>
      <c r="C95" s="54"/>
      <c r="D95" s="69"/>
      <c r="E95" s="54"/>
      <c r="F95" s="54"/>
      <c r="G95" s="43"/>
      <c r="H95" s="69"/>
      <c r="I95" s="106">
        <f t="shared" si="1"/>
        <v>106543.9</v>
      </c>
      <c r="J95" s="70">
        <v>6311.5</v>
      </c>
      <c r="K95" s="84">
        <v>0</v>
      </c>
      <c r="L95" s="70">
        <v>100232.4</v>
      </c>
      <c r="M95" s="84">
        <v>0</v>
      </c>
      <c r="N95" s="84">
        <v>0</v>
      </c>
    </row>
    <row r="96" spans="1:14">
      <c r="A96" s="58" t="s">
        <v>104</v>
      </c>
      <c r="B96" s="69"/>
      <c r="C96" s="54"/>
      <c r="D96" s="69"/>
      <c r="E96" s="54"/>
      <c r="F96" s="54"/>
      <c r="G96" s="43"/>
      <c r="H96" s="69"/>
      <c r="I96" s="106">
        <f t="shared" si="1"/>
        <v>16362.2</v>
      </c>
      <c r="J96" s="70">
        <v>16362.2</v>
      </c>
      <c r="K96" s="84">
        <v>0</v>
      </c>
      <c r="L96" s="70">
        <v>0</v>
      </c>
      <c r="M96" s="84">
        <v>0</v>
      </c>
      <c r="N96" s="84">
        <v>0</v>
      </c>
    </row>
    <row r="97" spans="1:14" ht="25.5">
      <c r="A97" s="61" t="s">
        <v>105</v>
      </c>
      <c r="B97" s="69"/>
      <c r="C97" s="54"/>
      <c r="D97" s="69"/>
      <c r="E97" s="54"/>
      <c r="F97" s="54"/>
      <c r="G97" s="43"/>
      <c r="H97" s="69"/>
      <c r="I97" s="107">
        <f t="shared" si="1"/>
        <v>31736.400000000001</v>
      </c>
      <c r="J97" s="73">
        <f>J98+J99+J100</f>
        <v>31736.400000000001</v>
      </c>
      <c r="K97" s="84">
        <v>0</v>
      </c>
      <c r="L97" s="70">
        <v>0</v>
      </c>
      <c r="M97" s="84">
        <v>0</v>
      </c>
      <c r="N97" s="84">
        <v>0</v>
      </c>
    </row>
    <row r="98" spans="1:14">
      <c r="A98" s="58" t="s">
        <v>102</v>
      </c>
      <c r="B98" s="69"/>
      <c r="C98" s="54"/>
      <c r="D98" s="69"/>
      <c r="E98" s="54"/>
      <c r="F98" s="54"/>
      <c r="G98" s="43"/>
      <c r="H98" s="69"/>
      <c r="I98" s="106">
        <f t="shared" si="1"/>
        <v>20600</v>
      </c>
      <c r="J98" s="70">
        <f>19850+500+150+100</f>
        <v>20600</v>
      </c>
      <c r="K98" s="84">
        <v>0</v>
      </c>
      <c r="L98" s="70">
        <v>0</v>
      </c>
      <c r="M98" s="84">
        <v>0</v>
      </c>
      <c r="N98" s="84">
        <v>0</v>
      </c>
    </row>
    <row r="99" spans="1:14">
      <c r="A99" s="58" t="s">
        <v>103</v>
      </c>
      <c r="B99" s="69"/>
      <c r="C99" s="54"/>
      <c r="D99" s="69"/>
      <c r="E99" s="54"/>
      <c r="F99" s="54"/>
      <c r="G99" s="43"/>
      <c r="H99" s="69"/>
      <c r="I99" s="106">
        <f t="shared" si="1"/>
        <v>9243.4000000000015</v>
      </c>
      <c r="J99" s="70">
        <f>8622.2+400+200+21.2</f>
        <v>9243.4000000000015</v>
      </c>
      <c r="K99" s="84">
        <v>0</v>
      </c>
      <c r="L99" s="70">
        <v>0</v>
      </c>
      <c r="M99" s="84">
        <v>0</v>
      </c>
      <c r="N99" s="84">
        <v>0</v>
      </c>
    </row>
    <row r="100" spans="1:14">
      <c r="A100" s="58" t="s">
        <v>104</v>
      </c>
      <c r="B100" s="69"/>
      <c r="C100" s="54"/>
      <c r="D100" s="69"/>
      <c r="E100" s="54"/>
      <c r="F100" s="54"/>
      <c r="G100" s="43"/>
      <c r="H100" s="69"/>
      <c r="I100" s="106">
        <f t="shared" si="1"/>
        <v>1893</v>
      </c>
      <c r="J100" s="70">
        <f>1693+200</f>
        <v>1893</v>
      </c>
      <c r="K100" s="84">
        <v>0</v>
      </c>
      <c r="L100" s="70">
        <v>0</v>
      </c>
      <c r="M100" s="84">
        <v>0</v>
      </c>
      <c r="N100" s="84">
        <v>0</v>
      </c>
    </row>
    <row r="101" spans="1:14">
      <c r="A101" s="61" t="s">
        <v>78</v>
      </c>
      <c r="B101" s="69"/>
      <c r="C101" s="54"/>
      <c r="D101" s="69"/>
      <c r="E101" s="54"/>
      <c r="F101" s="54"/>
      <c r="G101" s="43"/>
      <c r="H101" s="69"/>
      <c r="I101" s="107">
        <f t="shared" si="1"/>
        <v>2420.6999999999998</v>
      </c>
      <c r="J101" s="73">
        <f>J102+J103+J104</f>
        <v>2420.6999999999998</v>
      </c>
      <c r="K101" s="84">
        <v>0</v>
      </c>
      <c r="L101" s="70">
        <v>0</v>
      </c>
      <c r="M101" s="84">
        <v>0</v>
      </c>
      <c r="N101" s="84">
        <v>0</v>
      </c>
    </row>
    <row r="102" spans="1:14">
      <c r="A102" s="58" t="s">
        <v>102</v>
      </c>
      <c r="B102" s="69"/>
      <c r="C102" s="54"/>
      <c r="D102" s="69"/>
      <c r="E102" s="54"/>
      <c r="F102" s="54"/>
      <c r="G102" s="43"/>
      <c r="H102" s="69"/>
      <c r="I102" s="106">
        <f t="shared" si="1"/>
        <v>1190</v>
      </c>
      <c r="J102" s="70">
        <v>1190</v>
      </c>
      <c r="K102" s="84">
        <v>0</v>
      </c>
      <c r="L102" s="70">
        <v>0</v>
      </c>
      <c r="M102" s="84">
        <v>0</v>
      </c>
      <c r="N102" s="84">
        <v>0</v>
      </c>
    </row>
    <row r="103" spans="1:14">
      <c r="A103" s="58" t="s">
        <v>103</v>
      </c>
      <c r="B103" s="69"/>
      <c r="C103" s="54"/>
      <c r="D103" s="69"/>
      <c r="E103" s="54"/>
      <c r="F103" s="54"/>
      <c r="G103" s="43"/>
      <c r="H103" s="69"/>
      <c r="I103" s="106">
        <f t="shared" si="1"/>
        <v>1159.7</v>
      </c>
      <c r="J103" s="70">
        <v>1159.7</v>
      </c>
      <c r="K103" s="84">
        <v>0</v>
      </c>
      <c r="L103" s="70">
        <v>0</v>
      </c>
      <c r="M103" s="84">
        <v>0</v>
      </c>
      <c r="N103" s="84">
        <v>0</v>
      </c>
    </row>
    <row r="104" spans="1:14">
      <c r="A104" s="58" t="s">
        <v>104</v>
      </c>
      <c r="B104" s="69"/>
      <c r="C104" s="54"/>
      <c r="D104" s="69"/>
      <c r="E104" s="54"/>
      <c r="F104" s="54"/>
      <c r="G104" s="43"/>
      <c r="H104" s="69"/>
      <c r="I104" s="106">
        <f t="shared" si="1"/>
        <v>71</v>
      </c>
      <c r="J104" s="70">
        <v>71</v>
      </c>
      <c r="K104" s="84">
        <v>0</v>
      </c>
      <c r="L104" s="70">
        <v>0</v>
      </c>
      <c r="M104" s="84">
        <v>0</v>
      </c>
      <c r="N104" s="84">
        <v>0</v>
      </c>
    </row>
    <row r="105" spans="1:14" ht="25.5">
      <c r="A105" s="61" t="s">
        <v>79</v>
      </c>
      <c r="B105" s="69"/>
      <c r="C105" s="54"/>
      <c r="D105" s="69"/>
      <c r="E105" s="54"/>
      <c r="F105" s="54"/>
      <c r="G105" s="43"/>
      <c r="H105" s="69"/>
      <c r="I105" s="107">
        <f t="shared" si="1"/>
        <v>8432.1</v>
      </c>
      <c r="J105" s="73">
        <f>J106+J107+J108</f>
        <v>8432.1</v>
      </c>
      <c r="K105" s="84">
        <v>0</v>
      </c>
      <c r="L105" s="70">
        <v>0</v>
      </c>
      <c r="M105" s="84">
        <v>0</v>
      </c>
      <c r="N105" s="84">
        <v>0</v>
      </c>
    </row>
    <row r="106" spans="1:14">
      <c r="A106" s="58" t="s">
        <v>102</v>
      </c>
      <c r="B106" s="69"/>
      <c r="C106" s="54"/>
      <c r="D106" s="69"/>
      <c r="E106" s="54"/>
      <c r="F106" s="54"/>
      <c r="G106" s="43"/>
      <c r="H106" s="69"/>
      <c r="I106" s="106">
        <f t="shared" si="1"/>
        <v>6087.3</v>
      </c>
      <c r="J106" s="70">
        <f>5787.3+300</f>
        <v>6087.3</v>
      </c>
      <c r="K106" s="84">
        <v>0</v>
      </c>
      <c r="L106" s="70">
        <v>0</v>
      </c>
      <c r="M106" s="84">
        <v>0</v>
      </c>
      <c r="N106" s="84">
        <v>0</v>
      </c>
    </row>
    <row r="107" spans="1:14">
      <c r="A107" s="58" t="s">
        <v>103</v>
      </c>
      <c r="B107" s="69"/>
      <c r="C107" s="54"/>
      <c r="D107" s="69"/>
      <c r="E107" s="54"/>
      <c r="F107" s="54"/>
      <c r="G107" s="43"/>
      <c r="H107" s="69"/>
      <c r="I107" s="106">
        <f t="shared" si="1"/>
        <v>2050.6999999999998</v>
      </c>
      <c r="J107" s="70">
        <f>1750.7+300</f>
        <v>2050.6999999999998</v>
      </c>
      <c r="K107" s="84">
        <v>0</v>
      </c>
      <c r="L107" s="70">
        <v>0</v>
      </c>
      <c r="M107" s="84">
        <v>0</v>
      </c>
      <c r="N107" s="84">
        <v>0</v>
      </c>
    </row>
    <row r="108" spans="1:14">
      <c r="A108" s="58" t="s">
        <v>104</v>
      </c>
      <c r="B108" s="69"/>
      <c r="C108" s="54"/>
      <c r="D108" s="69"/>
      <c r="E108" s="54"/>
      <c r="F108" s="54"/>
      <c r="G108" s="43"/>
      <c r="H108" s="69"/>
      <c r="I108" s="106">
        <f t="shared" si="1"/>
        <v>294.10000000000002</v>
      </c>
      <c r="J108" s="70">
        <v>294.10000000000002</v>
      </c>
      <c r="K108" s="84">
        <v>0</v>
      </c>
      <c r="L108" s="70">
        <v>0</v>
      </c>
      <c r="M108" s="84">
        <v>0</v>
      </c>
      <c r="N108" s="84">
        <v>0</v>
      </c>
    </row>
    <row r="109" spans="1:14">
      <c r="A109" s="61" t="s">
        <v>80</v>
      </c>
      <c r="B109" s="69"/>
      <c r="C109" s="54"/>
      <c r="D109" s="69"/>
      <c r="E109" s="54"/>
      <c r="F109" s="54"/>
      <c r="G109" s="43"/>
      <c r="H109" s="69"/>
      <c r="I109" s="107">
        <f t="shared" si="1"/>
        <v>657.7</v>
      </c>
      <c r="J109" s="73">
        <f>J110+J111</f>
        <v>657.7</v>
      </c>
      <c r="K109" s="84">
        <v>0</v>
      </c>
      <c r="L109" s="70">
        <v>0</v>
      </c>
      <c r="M109" s="84">
        <v>0</v>
      </c>
      <c r="N109" s="84">
        <v>0</v>
      </c>
    </row>
    <row r="110" spans="1:14">
      <c r="A110" s="58" t="s">
        <v>102</v>
      </c>
      <c r="B110" s="69"/>
      <c r="C110" s="54"/>
      <c r="D110" s="69"/>
      <c r="E110" s="54"/>
      <c r="F110" s="54"/>
      <c r="G110" s="43"/>
      <c r="H110" s="69"/>
      <c r="I110" s="106">
        <f t="shared" si="1"/>
        <v>387.3</v>
      </c>
      <c r="J110" s="70">
        <v>387.3</v>
      </c>
      <c r="K110" s="84">
        <v>0</v>
      </c>
      <c r="L110" s="70">
        <v>0</v>
      </c>
      <c r="M110" s="84">
        <v>0</v>
      </c>
      <c r="N110" s="84">
        <v>0</v>
      </c>
    </row>
    <row r="111" spans="1:14">
      <c r="A111" s="58" t="s">
        <v>103</v>
      </c>
      <c r="B111" s="69"/>
      <c r="C111" s="54"/>
      <c r="D111" s="69"/>
      <c r="E111" s="54"/>
      <c r="F111" s="54"/>
      <c r="G111" s="43"/>
      <c r="H111" s="69"/>
      <c r="I111" s="106">
        <f t="shared" si="1"/>
        <v>270.39999999999998</v>
      </c>
      <c r="J111" s="70">
        <v>270.39999999999998</v>
      </c>
      <c r="K111" s="84">
        <v>0</v>
      </c>
      <c r="L111" s="70">
        <v>0</v>
      </c>
      <c r="M111" s="84">
        <v>0</v>
      </c>
      <c r="N111" s="84">
        <v>0</v>
      </c>
    </row>
    <row r="112" spans="1:14">
      <c r="A112" s="58" t="s">
        <v>106</v>
      </c>
      <c r="B112" s="69"/>
      <c r="C112" s="54"/>
      <c r="D112" s="69"/>
      <c r="E112" s="54"/>
      <c r="F112" s="54"/>
      <c r="G112" s="43"/>
      <c r="H112" s="69"/>
      <c r="I112" s="107">
        <f t="shared" si="1"/>
        <v>3991.1</v>
      </c>
      <c r="J112" s="73">
        <f>3691.1+300</f>
        <v>3991.1</v>
      </c>
      <c r="K112" s="84">
        <v>0</v>
      </c>
      <c r="L112" s="70">
        <v>0</v>
      </c>
      <c r="M112" s="84">
        <v>0</v>
      </c>
      <c r="N112" s="84">
        <v>0</v>
      </c>
    </row>
    <row r="113" spans="1:14">
      <c r="A113" s="61" t="s">
        <v>81</v>
      </c>
      <c r="B113" s="69"/>
      <c r="C113" s="54"/>
      <c r="D113" s="69"/>
      <c r="E113" s="54"/>
      <c r="F113" s="54"/>
      <c r="G113" s="43"/>
      <c r="H113" s="69"/>
      <c r="I113" s="107">
        <f t="shared" si="1"/>
        <v>9915.5999999999985</v>
      </c>
      <c r="J113" s="73">
        <f>J114+J115+J116</f>
        <v>9915.5999999999985</v>
      </c>
      <c r="K113" s="84">
        <v>0</v>
      </c>
      <c r="L113" s="70">
        <v>0</v>
      </c>
      <c r="M113" s="84">
        <v>0</v>
      </c>
      <c r="N113" s="84">
        <v>0</v>
      </c>
    </row>
    <row r="114" spans="1:14">
      <c r="A114" s="58" t="s">
        <v>102</v>
      </c>
      <c r="B114" s="69"/>
      <c r="C114" s="54"/>
      <c r="D114" s="69"/>
      <c r="E114" s="54"/>
      <c r="F114" s="54"/>
      <c r="G114" s="43"/>
      <c r="H114" s="69"/>
      <c r="I114" s="108">
        <f t="shared" si="1"/>
        <v>7439.1</v>
      </c>
      <c r="J114" s="70">
        <v>7439.1</v>
      </c>
      <c r="K114" s="84">
        <v>0</v>
      </c>
      <c r="L114" s="70">
        <v>0</v>
      </c>
      <c r="M114" s="84">
        <v>0</v>
      </c>
      <c r="N114" s="84">
        <v>0</v>
      </c>
    </row>
    <row r="115" spans="1:14">
      <c r="A115" s="58" t="s">
        <v>103</v>
      </c>
      <c r="B115" s="69"/>
      <c r="C115" s="54"/>
      <c r="D115" s="69"/>
      <c r="E115" s="54"/>
      <c r="F115" s="54"/>
      <c r="G115" s="43"/>
      <c r="H115" s="69"/>
      <c r="I115" s="108">
        <f t="shared" si="1"/>
        <v>2306.1999999999998</v>
      </c>
      <c r="J115" s="70">
        <v>2306.1999999999998</v>
      </c>
      <c r="K115" s="84">
        <v>0</v>
      </c>
      <c r="L115" s="70">
        <v>0</v>
      </c>
      <c r="M115" s="84">
        <v>0</v>
      </c>
      <c r="N115" s="84">
        <v>0</v>
      </c>
    </row>
    <row r="116" spans="1:14">
      <c r="A116" s="58" t="s">
        <v>104</v>
      </c>
      <c r="B116" s="69"/>
      <c r="C116" s="54"/>
      <c r="D116" s="69"/>
      <c r="E116" s="54"/>
      <c r="F116" s="54"/>
      <c r="G116" s="43"/>
      <c r="H116" s="69"/>
      <c r="I116" s="108">
        <f t="shared" si="1"/>
        <v>170.3</v>
      </c>
      <c r="J116" s="70">
        <v>170.3</v>
      </c>
      <c r="K116" s="84">
        <v>0</v>
      </c>
      <c r="L116" s="70">
        <v>0</v>
      </c>
      <c r="M116" s="84">
        <v>0</v>
      </c>
      <c r="N116" s="84">
        <v>0</v>
      </c>
    </row>
    <row r="117" spans="1:14">
      <c r="A117" s="61" t="s">
        <v>82</v>
      </c>
      <c r="B117" s="69"/>
      <c r="C117" s="54"/>
      <c r="D117" s="69"/>
      <c r="E117" s="54"/>
      <c r="F117" s="54"/>
      <c r="G117" s="43"/>
      <c r="H117" s="69"/>
      <c r="I117" s="107">
        <f t="shared" si="1"/>
        <v>1138.7</v>
      </c>
      <c r="J117" s="73">
        <f>J118+J119+J120</f>
        <v>1138.7</v>
      </c>
      <c r="K117" s="84">
        <v>0</v>
      </c>
      <c r="L117" s="70">
        <v>0</v>
      </c>
      <c r="M117" s="84">
        <v>0</v>
      </c>
      <c r="N117" s="84">
        <v>0</v>
      </c>
    </row>
    <row r="118" spans="1:14">
      <c r="A118" s="58" t="s">
        <v>102</v>
      </c>
      <c r="B118" s="69"/>
      <c r="C118" s="54"/>
      <c r="D118" s="69"/>
      <c r="E118" s="54"/>
      <c r="F118" s="54"/>
      <c r="G118" s="43"/>
      <c r="H118" s="69"/>
      <c r="I118" s="106">
        <f t="shared" si="1"/>
        <v>698.6</v>
      </c>
      <c r="J118" s="70">
        <v>698.6</v>
      </c>
      <c r="K118" s="84">
        <v>0</v>
      </c>
      <c r="L118" s="70">
        <v>0</v>
      </c>
      <c r="M118" s="84">
        <v>0</v>
      </c>
      <c r="N118" s="84">
        <v>0</v>
      </c>
    </row>
    <row r="119" spans="1:14">
      <c r="A119" s="58" t="s">
        <v>103</v>
      </c>
      <c r="B119" s="69"/>
      <c r="C119" s="54"/>
      <c r="D119" s="69"/>
      <c r="E119" s="54"/>
      <c r="F119" s="54"/>
      <c r="G119" s="43"/>
      <c r="H119" s="69"/>
      <c r="I119" s="106">
        <f t="shared" si="1"/>
        <v>262.10000000000002</v>
      </c>
      <c r="J119" s="70">
        <v>262.10000000000002</v>
      </c>
      <c r="K119" s="84">
        <v>0</v>
      </c>
      <c r="L119" s="70">
        <v>0</v>
      </c>
      <c r="M119" s="84">
        <v>0</v>
      </c>
      <c r="N119" s="84">
        <v>0</v>
      </c>
    </row>
    <row r="120" spans="1:14">
      <c r="A120" s="58" t="s">
        <v>104</v>
      </c>
      <c r="B120" s="69"/>
      <c r="C120" s="54"/>
      <c r="D120" s="69"/>
      <c r="E120" s="54"/>
      <c r="F120" s="54"/>
      <c r="G120" s="43"/>
      <c r="H120" s="69"/>
      <c r="I120" s="106">
        <f t="shared" si="1"/>
        <v>178</v>
      </c>
      <c r="J120" s="70">
        <v>178</v>
      </c>
      <c r="K120" s="84">
        <v>0</v>
      </c>
      <c r="L120" s="70">
        <v>0</v>
      </c>
      <c r="M120" s="84">
        <v>0</v>
      </c>
      <c r="N120" s="84">
        <v>0</v>
      </c>
    </row>
    <row r="121" spans="1:14">
      <c r="A121" s="61" t="s">
        <v>83</v>
      </c>
      <c r="B121" s="69"/>
      <c r="C121" s="54"/>
      <c r="D121" s="69"/>
      <c r="E121" s="54"/>
      <c r="F121" s="54"/>
      <c r="G121" s="43"/>
      <c r="H121" s="69"/>
      <c r="I121" s="107">
        <f t="shared" si="1"/>
        <v>1439.2</v>
      </c>
      <c r="J121" s="73">
        <f>J122+J123</f>
        <v>1439.2</v>
      </c>
      <c r="K121" s="84">
        <v>0</v>
      </c>
      <c r="L121" s="70">
        <v>0</v>
      </c>
      <c r="M121" s="84">
        <v>0</v>
      </c>
      <c r="N121" s="84">
        <v>0</v>
      </c>
    </row>
    <row r="122" spans="1:14">
      <c r="A122" s="58" t="s">
        <v>102</v>
      </c>
      <c r="B122" s="69"/>
      <c r="C122" s="54"/>
      <c r="D122" s="69"/>
      <c r="E122" s="54"/>
      <c r="F122" s="54"/>
      <c r="G122" s="43"/>
      <c r="H122" s="69"/>
      <c r="I122" s="106">
        <f t="shared" si="1"/>
        <v>268</v>
      </c>
      <c r="J122" s="70">
        <v>268</v>
      </c>
      <c r="K122" s="84">
        <v>0</v>
      </c>
      <c r="L122" s="70">
        <v>0</v>
      </c>
      <c r="M122" s="84">
        <v>0</v>
      </c>
      <c r="N122" s="84">
        <v>0</v>
      </c>
    </row>
    <row r="123" spans="1:14">
      <c r="A123" s="58" t="s">
        <v>103</v>
      </c>
      <c r="B123" s="69"/>
      <c r="C123" s="54"/>
      <c r="D123" s="69"/>
      <c r="E123" s="54"/>
      <c r="F123" s="54"/>
      <c r="G123" s="43"/>
      <c r="H123" s="69"/>
      <c r="I123" s="106">
        <f t="shared" si="1"/>
        <v>1171.2</v>
      </c>
      <c r="J123" s="70">
        <v>1171.2</v>
      </c>
      <c r="K123" s="84">
        <v>0</v>
      </c>
      <c r="L123" s="70">
        <v>0</v>
      </c>
      <c r="M123" s="84">
        <v>0</v>
      </c>
      <c r="N123" s="84">
        <v>0</v>
      </c>
    </row>
    <row r="124" spans="1:14">
      <c r="A124" s="66" t="s">
        <v>255</v>
      </c>
      <c r="B124" s="69"/>
      <c r="C124" s="54"/>
      <c r="D124" s="69"/>
      <c r="E124" s="54"/>
      <c r="F124" s="54"/>
      <c r="G124" s="43"/>
      <c r="H124" s="69"/>
      <c r="I124" s="107">
        <f>J124+K124+L124+M124</f>
        <v>200</v>
      </c>
      <c r="J124" s="73">
        <v>200</v>
      </c>
      <c r="K124" s="84"/>
      <c r="L124" s="70"/>
      <c r="M124" s="84"/>
      <c r="N124" s="84"/>
    </row>
    <row r="125" spans="1:14" ht="25.5">
      <c r="A125" s="66" t="s">
        <v>256</v>
      </c>
      <c r="B125" s="69"/>
      <c r="C125" s="54"/>
      <c r="D125" s="69"/>
      <c r="E125" s="54"/>
      <c r="F125" s="54"/>
      <c r="G125" s="43"/>
      <c r="H125" s="69"/>
      <c r="I125" s="107">
        <f>J125+K125+L125+M125</f>
        <v>33</v>
      </c>
      <c r="J125" s="73">
        <v>33</v>
      </c>
      <c r="K125" s="84"/>
      <c r="L125" s="70"/>
      <c r="M125" s="84"/>
      <c r="N125" s="84"/>
    </row>
    <row r="126" spans="1:14" ht="69" customHeight="1">
      <c r="A126" s="57" t="s">
        <v>146</v>
      </c>
      <c r="B126" s="69"/>
      <c r="C126" s="64" t="s">
        <v>32</v>
      </c>
      <c r="D126" s="72" t="s">
        <v>33</v>
      </c>
      <c r="E126" s="64" t="s">
        <v>225</v>
      </c>
      <c r="F126" s="64" t="s">
        <v>224</v>
      </c>
      <c r="G126" s="52"/>
      <c r="H126" s="72">
        <v>5580</v>
      </c>
      <c r="I126" s="107">
        <f t="shared" si="1"/>
        <v>29539.8</v>
      </c>
      <c r="J126" s="73">
        <f>J127</f>
        <v>29539.8</v>
      </c>
      <c r="K126" s="84">
        <v>0</v>
      </c>
      <c r="L126" s="70">
        <v>0</v>
      </c>
      <c r="M126" s="84">
        <v>0</v>
      </c>
      <c r="N126" s="84">
        <v>0</v>
      </c>
    </row>
    <row r="127" spans="1:14" ht="38.25">
      <c r="A127" s="58" t="s">
        <v>74</v>
      </c>
      <c r="B127" s="69"/>
      <c r="C127" s="58" t="s">
        <v>32</v>
      </c>
      <c r="D127" s="68" t="s">
        <v>33</v>
      </c>
      <c r="E127" s="54"/>
      <c r="F127" s="54"/>
      <c r="G127" s="43"/>
      <c r="H127" s="69"/>
      <c r="I127" s="106">
        <f>J127</f>
        <v>29539.8</v>
      </c>
      <c r="J127" s="70">
        <v>29539.8</v>
      </c>
      <c r="K127" s="84">
        <v>0</v>
      </c>
      <c r="L127" s="70">
        <v>0</v>
      </c>
      <c r="M127" s="84">
        <v>0</v>
      </c>
      <c r="N127" s="84">
        <v>0</v>
      </c>
    </row>
    <row r="128" spans="1:14" ht="89.25">
      <c r="A128" s="57" t="s">
        <v>147</v>
      </c>
      <c r="B128" s="69"/>
      <c r="C128" s="58"/>
      <c r="D128" s="68"/>
      <c r="E128" s="64" t="s">
        <v>226</v>
      </c>
      <c r="F128" s="64" t="s">
        <v>241</v>
      </c>
      <c r="G128" s="52"/>
      <c r="H128" s="72">
        <v>16</v>
      </c>
      <c r="I128" s="107">
        <f t="shared" si="1"/>
        <v>6979.8</v>
      </c>
      <c r="J128" s="80">
        <f>J129+J130+J131+J132+J133+J147+J160</f>
        <v>6979.8</v>
      </c>
      <c r="K128" s="85">
        <v>0</v>
      </c>
      <c r="L128" s="73">
        <v>0</v>
      </c>
      <c r="M128" s="85">
        <v>0</v>
      </c>
      <c r="N128" s="85">
        <v>0</v>
      </c>
    </row>
    <row r="129" spans="1:14" ht="25.5">
      <c r="A129" s="58" t="s">
        <v>27</v>
      </c>
      <c r="B129" s="69"/>
      <c r="C129" s="58" t="s">
        <v>24</v>
      </c>
      <c r="D129" s="68" t="s">
        <v>28</v>
      </c>
      <c r="E129" s="58"/>
      <c r="F129" s="54"/>
      <c r="G129" s="43"/>
      <c r="H129" s="69"/>
      <c r="I129" s="106">
        <f t="shared" si="1"/>
        <v>300</v>
      </c>
      <c r="J129" s="70">
        <v>300</v>
      </c>
      <c r="K129" s="84">
        <v>0</v>
      </c>
      <c r="L129" s="70">
        <v>0</v>
      </c>
      <c r="M129" s="84">
        <v>0</v>
      </c>
      <c r="N129" s="84">
        <v>0</v>
      </c>
    </row>
    <row r="130" spans="1:14" ht="25.5">
      <c r="A130" s="58" t="s">
        <v>29</v>
      </c>
      <c r="B130" s="69"/>
      <c r="C130" s="58" t="s">
        <v>24</v>
      </c>
      <c r="D130" s="68" t="s">
        <v>28</v>
      </c>
      <c r="E130" s="54"/>
      <c r="F130" s="54"/>
      <c r="G130" s="43"/>
      <c r="H130" s="69"/>
      <c r="I130" s="106">
        <f t="shared" si="1"/>
        <v>213.6</v>
      </c>
      <c r="J130" s="70">
        <v>213.6</v>
      </c>
      <c r="K130" s="84">
        <v>0</v>
      </c>
      <c r="L130" s="70">
        <v>0</v>
      </c>
      <c r="M130" s="84">
        <v>0</v>
      </c>
      <c r="N130" s="84">
        <v>0</v>
      </c>
    </row>
    <row r="131" spans="1:14" ht="25.5">
      <c r="A131" s="58" t="s">
        <v>30</v>
      </c>
      <c r="B131" s="69"/>
      <c r="C131" s="58" t="s">
        <v>24</v>
      </c>
      <c r="D131" s="68" t="s">
        <v>28</v>
      </c>
      <c r="E131" s="54"/>
      <c r="F131" s="54"/>
      <c r="G131" s="43"/>
      <c r="H131" s="69"/>
      <c r="I131" s="106">
        <f t="shared" si="1"/>
        <v>60</v>
      </c>
      <c r="J131" s="70">
        <v>60</v>
      </c>
      <c r="K131" s="84">
        <v>0</v>
      </c>
      <c r="L131" s="70">
        <v>0</v>
      </c>
      <c r="M131" s="84">
        <v>0</v>
      </c>
      <c r="N131" s="84">
        <v>0</v>
      </c>
    </row>
    <row r="132" spans="1:14" ht="25.5">
      <c r="A132" s="58" t="s">
        <v>31</v>
      </c>
      <c r="B132" s="69"/>
      <c r="C132" s="58" t="s">
        <v>20</v>
      </c>
      <c r="D132" s="68" t="s">
        <v>24</v>
      </c>
      <c r="E132" s="54"/>
      <c r="F132" s="54"/>
      <c r="G132" s="43"/>
      <c r="H132" s="69"/>
      <c r="I132" s="106">
        <f t="shared" si="1"/>
        <v>88.7</v>
      </c>
      <c r="J132" s="70">
        <v>88.7</v>
      </c>
      <c r="K132" s="84">
        <v>0</v>
      </c>
      <c r="L132" s="70">
        <v>0</v>
      </c>
      <c r="M132" s="84">
        <v>0</v>
      </c>
      <c r="N132" s="84">
        <v>0</v>
      </c>
    </row>
    <row r="133" spans="1:14" ht="51">
      <c r="A133" s="58" t="s">
        <v>86</v>
      </c>
      <c r="B133" s="69"/>
      <c r="C133" s="58" t="s">
        <v>32</v>
      </c>
      <c r="D133" s="68" t="s">
        <v>33</v>
      </c>
      <c r="E133" s="54"/>
      <c r="F133" s="54"/>
      <c r="G133" s="43"/>
      <c r="H133" s="69"/>
      <c r="I133" s="107">
        <f t="shared" si="1"/>
        <v>3404</v>
      </c>
      <c r="J133" s="73">
        <f>SUM(J134:J146)</f>
        <v>3404</v>
      </c>
      <c r="K133" s="84">
        <v>0</v>
      </c>
      <c r="L133" s="70">
        <v>0</v>
      </c>
      <c r="M133" s="84">
        <v>0</v>
      </c>
      <c r="N133" s="84">
        <v>0</v>
      </c>
    </row>
    <row r="134" spans="1:14" ht="38.25">
      <c r="A134" s="61" t="s">
        <v>87</v>
      </c>
      <c r="B134" s="69"/>
      <c r="C134" s="54"/>
      <c r="D134" s="69"/>
      <c r="E134" s="54"/>
      <c r="F134" s="54"/>
      <c r="G134" s="43"/>
      <c r="H134" s="69"/>
      <c r="I134" s="106">
        <f t="shared" si="1"/>
        <v>70</v>
      </c>
      <c r="J134" s="70">
        <v>70</v>
      </c>
      <c r="K134" s="84">
        <v>0</v>
      </c>
      <c r="L134" s="70">
        <v>0</v>
      </c>
      <c r="M134" s="84">
        <v>0</v>
      </c>
      <c r="N134" s="84">
        <v>0</v>
      </c>
    </row>
    <row r="135" spans="1:14" ht="25.5">
      <c r="A135" s="61" t="s">
        <v>267</v>
      </c>
      <c r="B135" s="69"/>
      <c r="C135" s="54"/>
      <c r="D135" s="69"/>
      <c r="E135" s="54"/>
      <c r="F135" s="54"/>
      <c r="G135" s="43"/>
      <c r="H135" s="69"/>
      <c r="I135" s="106">
        <f t="shared" si="1"/>
        <v>80</v>
      </c>
      <c r="J135" s="70">
        <v>80</v>
      </c>
      <c r="K135" s="84">
        <v>0</v>
      </c>
      <c r="L135" s="70">
        <v>0</v>
      </c>
      <c r="M135" s="84">
        <v>0</v>
      </c>
      <c r="N135" s="84">
        <v>0</v>
      </c>
    </row>
    <row r="136" spans="1:14" ht="38.25">
      <c r="A136" s="61" t="s">
        <v>260</v>
      </c>
      <c r="B136" s="69"/>
      <c r="C136" s="54"/>
      <c r="D136" s="69"/>
      <c r="E136" s="54"/>
      <c r="F136" s="54"/>
      <c r="G136" s="43"/>
      <c r="H136" s="69"/>
      <c r="I136" s="106">
        <f>J136</f>
        <v>117.8</v>
      </c>
      <c r="J136" s="70">
        <f>41.8+76</f>
        <v>117.8</v>
      </c>
      <c r="K136" s="84"/>
      <c r="L136" s="70"/>
      <c r="M136" s="84"/>
      <c r="N136" s="84"/>
    </row>
    <row r="137" spans="1:14">
      <c r="A137" s="61" t="s">
        <v>268</v>
      </c>
      <c r="B137" s="69"/>
      <c r="C137" s="54"/>
      <c r="D137" s="69"/>
      <c r="E137" s="54"/>
      <c r="F137" s="54"/>
      <c r="G137" s="43"/>
      <c r="H137" s="69"/>
      <c r="I137" s="106">
        <f t="shared" si="1"/>
        <v>343.3</v>
      </c>
      <c r="J137" s="81">
        <v>343.3</v>
      </c>
      <c r="K137" s="84">
        <v>0</v>
      </c>
      <c r="L137" s="70">
        <v>0</v>
      </c>
      <c r="M137" s="84">
        <v>0</v>
      </c>
      <c r="N137" s="84">
        <v>0</v>
      </c>
    </row>
    <row r="138" spans="1:14">
      <c r="A138" s="61" t="s">
        <v>242</v>
      </c>
      <c r="B138" s="69"/>
      <c r="C138" s="54"/>
      <c r="D138" s="69"/>
      <c r="E138" s="54"/>
      <c r="F138" s="54"/>
      <c r="G138" s="43"/>
      <c r="H138" s="69"/>
      <c r="I138" s="106">
        <f t="shared" si="1"/>
        <v>150</v>
      </c>
      <c r="J138" s="81">
        <v>150</v>
      </c>
      <c r="K138" s="84">
        <v>0</v>
      </c>
      <c r="L138" s="70">
        <v>0</v>
      </c>
      <c r="M138" s="84">
        <v>0</v>
      </c>
      <c r="N138" s="84">
        <v>0</v>
      </c>
    </row>
    <row r="139" spans="1:14" ht="25.5">
      <c r="A139" s="61" t="s">
        <v>254</v>
      </c>
      <c r="B139" s="69"/>
      <c r="C139" s="54"/>
      <c r="D139" s="69"/>
      <c r="E139" s="54"/>
      <c r="F139" s="54"/>
      <c r="G139" s="43"/>
      <c r="H139" s="69"/>
      <c r="I139" s="106">
        <f t="shared" si="1"/>
        <v>477.2</v>
      </c>
      <c r="J139" s="70">
        <v>477.2</v>
      </c>
      <c r="K139" s="84">
        <v>0</v>
      </c>
      <c r="L139" s="70">
        <v>0</v>
      </c>
      <c r="M139" s="84">
        <v>0</v>
      </c>
      <c r="N139" s="84">
        <v>0</v>
      </c>
    </row>
    <row r="140" spans="1:14" ht="25.5">
      <c r="A140" s="61" t="s">
        <v>269</v>
      </c>
      <c r="B140" s="69"/>
      <c r="C140" s="54"/>
      <c r="D140" s="69"/>
      <c r="E140" s="54"/>
      <c r="F140" s="54"/>
      <c r="G140" s="43"/>
      <c r="H140" s="69"/>
      <c r="I140" s="106">
        <f>J140</f>
        <v>52.3</v>
      </c>
      <c r="J140" s="70">
        <v>52.3</v>
      </c>
      <c r="K140" s="84">
        <v>0</v>
      </c>
      <c r="L140" s="70">
        <v>0</v>
      </c>
      <c r="M140" s="84">
        <v>0</v>
      </c>
      <c r="N140" s="84">
        <v>0</v>
      </c>
    </row>
    <row r="141" spans="1:14" ht="25.5">
      <c r="A141" s="61" t="s">
        <v>250</v>
      </c>
      <c r="B141" s="69"/>
      <c r="C141" s="54"/>
      <c r="D141" s="69"/>
      <c r="E141" s="54"/>
      <c r="F141" s="54"/>
      <c r="G141" s="43"/>
      <c r="H141" s="69"/>
      <c r="I141" s="106">
        <f>J141</f>
        <v>225.8</v>
      </c>
      <c r="J141" s="70">
        <v>225.8</v>
      </c>
      <c r="K141" s="84">
        <v>0</v>
      </c>
      <c r="L141" s="70">
        <v>0</v>
      </c>
      <c r="M141" s="84">
        <v>0</v>
      </c>
      <c r="N141" s="84">
        <v>0</v>
      </c>
    </row>
    <row r="142" spans="1:14" ht="38.25">
      <c r="A142" s="61" t="s">
        <v>251</v>
      </c>
      <c r="B142" s="69"/>
      <c r="C142" s="54"/>
      <c r="D142" s="69"/>
      <c r="E142" s="54"/>
      <c r="F142" s="54"/>
      <c r="G142" s="43"/>
      <c r="H142" s="69"/>
      <c r="I142" s="106">
        <f>J142</f>
        <v>220</v>
      </c>
      <c r="J142" s="70">
        <v>220</v>
      </c>
      <c r="K142" s="84">
        <v>0</v>
      </c>
      <c r="L142" s="70">
        <v>0</v>
      </c>
      <c r="M142" s="84">
        <v>0</v>
      </c>
      <c r="N142" s="84">
        <v>0</v>
      </c>
    </row>
    <row r="143" spans="1:14" ht="25.5">
      <c r="A143" s="61" t="s">
        <v>272</v>
      </c>
      <c r="B143" s="69"/>
      <c r="C143" s="54"/>
      <c r="D143" s="69"/>
      <c r="E143" s="54"/>
      <c r="F143" s="54"/>
      <c r="G143" s="43"/>
      <c r="H143" s="69"/>
      <c r="I143" s="106">
        <f>J143</f>
        <v>200</v>
      </c>
      <c r="J143" s="70">
        <v>200</v>
      </c>
      <c r="K143" s="84">
        <v>0</v>
      </c>
      <c r="L143" s="70">
        <v>0</v>
      </c>
      <c r="M143" s="84">
        <v>0</v>
      </c>
      <c r="N143" s="84">
        <v>0</v>
      </c>
    </row>
    <row r="144" spans="1:14" ht="25.5">
      <c r="A144" s="61" t="s">
        <v>261</v>
      </c>
      <c r="B144" s="69"/>
      <c r="C144" s="54"/>
      <c r="D144" s="69"/>
      <c r="E144" s="54"/>
      <c r="F144" s="54"/>
      <c r="G144" s="43"/>
      <c r="H144" s="69"/>
      <c r="I144" s="106">
        <f>J144</f>
        <v>251.1</v>
      </c>
      <c r="J144" s="70">
        <v>251.1</v>
      </c>
      <c r="K144" s="84">
        <v>0</v>
      </c>
      <c r="L144" s="70">
        <v>0</v>
      </c>
      <c r="M144" s="84">
        <v>0</v>
      </c>
      <c r="N144" s="84">
        <v>0</v>
      </c>
    </row>
    <row r="145" spans="1:14" ht="63.75">
      <c r="A145" s="61" t="s">
        <v>259</v>
      </c>
      <c r="B145" s="69"/>
      <c r="C145" s="54"/>
      <c r="D145" s="69"/>
      <c r="E145" s="54"/>
      <c r="F145" s="54"/>
      <c r="G145" s="43"/>
      <c r="H145" s="69"/>
      <c r="I145" s="106">
        <f t="shared" si="1"/>
        <v>1190</v>
      </c>
      <c r="J145" s="70">
        <v>1190</v>
      </c>
      <c r="K145" s="84">
        <v>0</v>
      </c>
      <c r="L145" s="70">
        <v>0</v>
      </c>
      <c r="M145" s="84">
        <v>0</v>
      </c>
      <c r="N145" s="84">
        <v>0</v>
      </c>
    </row>
    <row r="146" spans="1:14">
      <c r="A146" s="61" t="s">
        <v>90</v>
      </c>
      <c r="B146" s="69"/>
      <c r="C146" s="54"/>
      <c r="D146" s="69"/>
      <c r="E146" s="54"/>
      <c r="F146" s="54"/>
      <c r="G146" s="43"/>
      <c r="H146" s="69"/>
      <c r="I146" s="106">
        <f t="shared" si="1"/>
        <v>26.5</v>
      </c>
      <c r="J146" s="70">
        <v>26.5</v>
      </c>
      <c r="K146" s="84">
        <v>0</v>
      </c>
      <c r="L146" s="70">
        <v>0</v>
      </c>
      <c r="M146" s="84">
        <v>0</v>
      </c>
      <c r="N146" s="84">
        <v>0</v>
      </c>
    </row>
    <row r="147" spans="1:14" ht="51">
      <c r="A147" s="58" t="s">
        <v>73</v>
      </c>
      <c r="B147" s="69"/>
      <c r="C147" s="58" t="s">
        <v>32</v>
      </c>
      <c r="D147" s="68" t="s">
        <v>33</v>
      </c>
      <c r="E147" s="54"/>
      <c r="F147" s="54"/>
      <c r="G147" s="43"/>
      <c r="H147" s="69"/>
      <c r="I147" s="107">
        <f t="shared" si="1"/>
        <v>2313.5</v>
      </c>
      <c r="J147" s="73">
        <f>SUM(J148:J159)</f>
        <v>2313.5</v>
      </c>
      <c r="K147" s="84">
        <v>0</v>
      </c>
      <c r="L147" s="70">
        <v>0</v>
      </c>
      <c r="M147" s="84">
        <v>0</v>
      </c>
      <c r="N147" s="84">
        <v>0</v>
      </c>
    </row>
    <row r="148" spans="1:14" ht="25.5">
      <c r="A148" s="62" t="s">
        <v>123</v>
      </c>
      <c r="B148" s="75"/>
      <c r="C148" s="77"/>
      <c r="D148" s="75"/>
      <c r="E148" s="77"/>
      <c r="F148" s="77"/>
      <c r="G148" s="53"/>
      <c r="H148" s="75"/>
      <c r="I148" s="106">
        <f t="shared" si="1"/>
        <v>539.79999999999995</v>
      </c>
      <c r="J148" s="82">
        <v>539.79999999999995</v>
      </c>
      <c r="K148" s="86">
        <v>0</v>
      </c>
      <c r="L148" s="82">
        <v>0</v>
      </c>
      <c r="M148" s="86">
        <v>0</v>
      </c>
      <c r="N148" s="86">
        <v>0</v>
      </c>
    </row>
    <row r="149" spans="1:14">
      <c r="A149" s="62" t="s">
        <v>257</v>
      </c>
      <c r="B149" s="75"/>
      <c r="C149" s="77"/>
      <c r="D149" s="75"/>
      <c r="E149" s="77"/>
      <c r="F149" s="77"/>
      <c r="G149" s="53"/>
      <c r="H149" s="75"/>
      <c r="I149" s="106">
        <f>J149</f>
        <v>86.4</v>
      </c>
      <c r="J149" s="82">
        <v>86.4</v>
      </c>
      <c r="K149" s="84">
        <v>0</v>
      </c>
      <c r="L149" s="70">
        <v>0</v>
      </c>
      <c r="M149" s="84">
        <v>0</v>
      </c>
      <c r="N149" s="84">
        <v>0</v>
      </c>
    </row>
    <row r="150" spans="1:14">
      <c r="A150" s="61" t="s">
        <v>91</v>
      </c>
      <c r="B150" s="69"/>
      <c r="C150" s="54"/>
      <c r="D150" s="69"/>
      <c r="E150" s="54"/>
      <c r="F150" s="54"/>
      <c r="G150" s="43"/>
      <c r="H150" s="69"/>
      <c r="I150" s="106">
        <f t="shared" si="1"/>
        <v>250</v>
      </c>
      <c r="J150" s="70">
        <v>250</v>
      </c>
      <c r="K150" s="84">
        <v>0</v>
      </c>
      <c r="L150" s="70">
        <v>0</v>
      </c>
      <c r="M150" s="84">
        <v>0</v>
      </c>
      <c r="N150" s="84">
        <v>0</v>
      </c>
    </row>
    <row r="151" spans="1:14" ht="25.5">
      <c r="A151" s="61" t="s">
        <v>92</v>
      </c>
      <c r="B151" s="69"/>
      <c r="C151" s="54"/>
      <c r="D151" s="69"/>
      <c r="E151" s="54"/>
      <c r="F151" s="54"/>
      <c r="G151" s="43"/>
      <c r="H151" s="69"/>
      <c r="I151" s="106">
        <f t="shared" si="1"/>
        <v>100</v>
      </c>
      <c r="J151" s="70">
        <v>100</v>
      </c>
      <c r="K151" s="84">
        <v>0</v>
      </c>
      <c r="L151" s="70">
        <v>0</v>
      </c>
      <c r="M151" s="84">
        <v>0</v>
      </c>
      <c r="N151" s="84">
        <v>0</v>
      </c>
    </row>
    <row r="152" spans="1:14">
      <c r="A152" s="61" t="s">
        <v>93</v>
      </c>
      <c r="B152" s="69"/>
      <c r="C152" s="54"/>
      <c r="D152" s="69"/>
      <c r="E152" s="54"/>
      <c r="F152" s="54"/>
      <c r="G152" s="43"/>
      <c r="H152" s="69"/>
      <c r="I152" s="106">
        <f t="shared" si="1"/>
        <v>200</v>
      </c>
      <c r="J152" s="70">
        <v>200</v>
      </c>
      <c r="K152" s="84">
        <v>0</v>
      </c>
      <c r="L152" s="70">
        <v>0</v>
      </c>
      <c r="M152" s="84">
        <v>0</v>
      </c>
      <c r="N152" s="84">
        <v>0</v>
      </c>
    </row>
    <row r="153" spans="1:14" ht="27.75" customHeight="1">
      <c r="A153" s="61" t="s">
        <v>258</v>
      </c>
      <c r="B153" s="69"/>
      <c r="C153" s="54"/>
      <c r="D153" s="69"/>
      <c r="E153" s="54"/>
      <c r="F153" s="54"/>
      <c r="G153" s="43"/>
      <c r="H153" s="69"/>
      <c r="I153" s="106">
        <f>J153+K153+L153+M153+N153</f>
        <v>120</v>
      </c>
      <c r="J153" s="70">
        <f>50+70</f>
        <v>120</v>
      </c>
      <c r="K153" s="84">
        <v>0</v>
      </c>
      <c r="L153" s="70">
        <v>0</v>
      </c>
      <c r="M153" s="84">
        <v>0</v>
      </c>
      <c r="N153" s="84">
        <v>0</v>
      </c>
    </row>
    <row r="154" spans="1:14">
      <c r="A154" s="61" t="s">
        <v>95</v>
      </c>
      <c r="B154" s="69"/>
      <c r="C154" s="54"/>
      <c r="D154" s="69"/>
      <c r="E154" s="54"/>
      <c r="F154" s="54"/>
      <c r="G154" s="43"/>
      <c r="H154" s="69"/>
      <c r="I154" s="106">
        <f t="shared" si="1"/>
        <v>50</v>
      </c>
      <c r="J154" s="70">
        <v>50</v>
      </c>
      <c r="K154" s="84">
        <v>0</v>
      </c>
      <c r="L154" s="70">
        <v>0</v>
      </c>
      <c r="M154" s="84">
        <v>0</v>
      </c>
      <c r="N154" s="84">
        <v>0</v>
      </c>
    </row>
    <row r="155" spans="1:14">
      <c r="A155" s="61" t="s">
        <v>166</v>
      </c>
      <c r="B155" s="69"/>
      <c r="C155" s="54"/>
      <c r="D155" s="69"/>
      <c r="E155" s="54"/>
      <c r="F155" s="54"/>
      <c r="G155" s="43"/>
      <c r="H155" s="69"/>
      <c r="I155" s="106">
        <f t="shared" si="1"/>
        <v>120</v>
      </c>
      <c r="J155" s="70">
        <v>120</v>
      </c>
      <c r="K155" s="84">
        <v>0</v>
      </c>
      <c r="L155" s="70">
        <v>0</v>
      </c>
      <c r="M155" s="84">
        <v>0</v>
      </c>
      <c r="N155" s="84">
        <v>0</v>
      </c>
    </row>
    <row r="156" spans="1:14">
      <c r="A156" s="61" t="s">
        <v>108</v>
      </c>
      <c r="B156" s="69"/>
      <c r="C156" s="54"/>
      <c r="D156" s="69"/>
      <c r="E156" s="54"/>
      <c r="F156" s="54"/>
      <c r="G156" s="43"/>
      <c r="H156" s="69"/>
      <c r="I156" s="106">
        <f t="shared" si="1"/>
        <v>120</v>
      </c>
      <c r="J156" s="70">
        <v>120</v>
      </c>
      <c r="K156" s="84">
        <v>0</v>
      </c>
      <c r="L156" s="70">
        <v>0</v>
      </c>
      <c r="M156" s="84">
        <v>0</v>
      </c>
      <c r="N156" s="84">
        <v>0</v>
      </c>
    </row>
    <row r="157" spans="1:14" ht="25.5">
      <c r="A157" s="61" t="s">
        <v>262</v>
      </c>
      <c r="B157" s="69"/>
      <c r="C157" s="54"/>
      <c r="D157" s="69"/>
      <c r="E157" s="54"/>
      <c r="F157" s="54"/>
      <c r="G157" s="43"/>
      <c r="H157" s="69"/>
      <c r="I157" s="106">
        <f>J157</f>
        <v>124.1</v>
      </c>
      <c r="J157" s="70">
        <v>124.1</v>
      </c>
      <c r="K157" s="84">
        <v>0</v>
      </c>
      <c r="L157" s="70">
        <v>0</v>
      </c>
      <c r="M157" s="84">
        <v>0</v>
      </c>
      <c r="N157" s="84">
        <v>0</v>
      </c>
    </row>
    <row r="158" spans="1:14">
      <c r="A158" s="61" t="s">
        <v>112</v>
      </c>
      <c r="B158" s="69"/>
      <c r="C158" s="54"/>
      <c r="D158" s="69"/>
      <c r="E158" s="54"/>
      <c r="F158" s="54"/>
      <c r="G158" s="43"/>
      <c r="H158" s="69"/>
      <c r="I158" s="106">
        <f t="shared" ref="I158:I171" si="2">J158+K158+L158+M158+N158</f>
        <v>603.20000000000005</v>
      </c>
      <c r="J158" s="70">
        <v>603.20000000000005</v>
      </c>
      <c r="K158" s="84">
        <v>0</v>
      </c>
      <c r="L158" s="70">
        <v>0</v>
      </c>
      <c r="M158" s="84">
        <v>0</v>
      </c>
      <c r="N158" s="84">
        <v>0</v>
      </c>
    </row>
    <row r="159" spans="1:14">
      <c r="A159" s="61" t="s">
        <v>90</v>
      </c>
      <c r="B159" s="69"/>
      <c r="C159" s="54"/>
      <c r="D159" s="69"/>
      <c r="E159" s="54"/>
      <c r="F159" s="54"/>
      <c r="G159" s="43"/>
      <c r="H159" s="69"/>
      <c r="I159" s="106">
        <f t="shared" si="2"/>
        <v>0</v>
      </c>
      <c r="J159" s="70"/>
      <c r="K159" s="84">
        <v>0</v>
      </c>
      <c r="L159" s="70">
        <v>0</v>
      </c>
      <c r="M159" s="84">
        <v>0</v>
      </c>
      <c r="N159" s="84">
        <v>0</v>
      </c>
    </row>
    <row r="160" spans="1:14" ht="25.5">
      <c r="A160" s="58" t="s">
        <v>125</v>
      </c>
      <c r="B160" s="69"/>
      <c r="C160" s="54"/>
      <c r="D160" s="69"/>
      <c r="E160" s="54"/>
      <c r="F160" s="54"/>
      <c r="G160" s="43"/>
      <c r="H160" s="69"/>
      <c r="I160" s="107">
        <f t="shared" si="2"/>
        <v>600</v>
      </c>
      <c r="J160" s="73">
        <f>J161+J162</f>
        <v>600</v>
      </c>
      <c r="K160" s="84">
        <v>0</v>
      </c>
      <c r="L160" s="70">
        <v>0</v>
      </c>
      <c r="M160" s="84">
        <v>0</v>
      </c>
      <c r="N160" s="84">
        <v>0</v>
      </c>
    </row>
    <row r="161" spans="1:15" ht="25.5">
      <c r="A161" s="58" t="s">
        <v>124</v>
      </c>
      <c r="B161" s="69"/>
      <c r="C161" s="54"/>
      <c r="D161" s="69"/>
      <c r="E161" s="54"/>
      <c r="F161" s="54"/>
      <c r="G161" s="43"/>
      <c r="H161" s="69"/>
      <c r="I161" s="106">
        <f t="shared" si="2"/>
        <v>200</v>
      </c>
      <c r="J161" s="70">
        <v>200</v>
      </c>
      <c r="K161" s="84">
        <v>0</v>
      </c>
      <c r="L161" s="70">
        <v>0</v>
      </c>
      <c r="M161" s="84">
        <v>0</v>
      </c>
      <c r="N161" s="84">
        <v>0</v>
      </c>
    </row>
    <row r="162" spans="1:15" ht="25.5">
      <c r="A162" s="58" t="s">
        <v>121</v>
      </c>
      <c r="B162" s="69"/>
      <c r="C162" s="58" t="s">
        <v>32</v>
      </c>
      <c r="D162" s="68" t="s">
        <v>33</v>
      </c>
      <c r="E162" s="54"/>
      <c r="F162" s="54"/>
      <c r="G162" s="43"/>
      <c r="H162" s="69"/>
      <c r="I162" s="106">
        <f t="shared" si="2"/>
        <v>400</v>
      </c>
      <c r="J162" s="70">
        <v>400</v>
      </c>
      <c r="K162" s="84">
        <v>0</v>
      </c>
      <c r="L162" s="70">
        <v>0</v>
      </c>
      <c r="M162" s="84">
        <v>0</v>
      </c>
      <c r="N162" s="84">
        <v>0</v>
      </c>
    </row>
    <row r="163" spans="1:15" ht="67.5">
      <c r="A163" s="57" t="s">
        <v>148</v>
      </c>
      <c r="B163" s="69"/>
      <c r="C163" s="64" t="s">
        <v>24</v>
      </c>
      <c r="D163" s="72" t="s">
        <v>28</v>
      </c>
      <c r="E163" s="78"/>
      <c r="F163" s="78"/>
      <c r="G163" s="52"/>
      <c r="H163" s="71"/>
      <c r="I163" s="107">
        <f t="shared" si="2"/>
        <v>268.60000000000002</v>
      </c>
      <c r="J163" s="73">
        <v>268.60000000000002</v>
      </c>
      <c r="K163" s="84">
        <v>0</v>
      </c>
      <c r="L163" s="70">
        <v>0</v>
      </c>
      <c r="M163" s="84">
        <v>0</v>
      </c>
      <c r="N163" s="84">
        <v>0</v>
      </c>
    </row>
    <row r="164" spans="1:15" ht="25.5">
      <c r="A164" s="58" t="s">
        <v>75</v>
      </c>
      <c r="B164" s="69"/>
      <c r="C164" s="58" t="s">
        <v>24</v>
      </c>
      <c r="D164" s="68" t="s">
        <v>28</v>
      </c>
      <c r="E164" s="54"/>
      <c r="F164" s="54"/>
      <c r="G164" s="43"/>
      <c r="H164" s="69"/>
      <c r="I164" s="106">
        <f t="shared" si="2"/>
        <v>200</v>
      </c>
      <c r="J164" s="70">
        <v>200</v>
      </c>
      <c r="K164" s="84">
        <v>0</v>
      </c>
      <c r="L164" s="70">
        <v>0</v>
      </c>
      <c r="M164" s="84">
        <v>0</v>
      </c>
      <c r="N164" s="84">
        <v>0</v>
      </c>
    </row>
    <row r="165" spans="1:15" ht="38.25">
      <c r="A165" s="58" t="s">
        <v>76</v>
      </c>
      <c r="B165" s="69"/>
      <c r="C165" s="58" t="s">
        <v>24</v>
      </c>
      <c r="D165" s="68" t="s">
        <v>28</v>
      </c>
      <c r="E165" s="54"/>
      <c r="F165" s="54"/>
      <c r="G165" s="43"/>
      <c r="H165" s="69"/>
      <c r="I165" s="106">
        <f t="shared" si="2"/>
        <v>68.599999999999994</v>
      </c>
      <c r="J165" s="70">
        <v>68.599999999999994</v>
      </c>
      <c r="K165" s="84">
        <v>0</v>
      </c>
      <c r="L165" s="70">
        <v>0</v>
      </c>
      <c r="M165" s="84">
        <v>0</v>
      </c>
      <c r="N165" s="84">
        <v>0</v>
      </c>
    </row>
    <row r="166" spans="1:15" ht="64.5" customHeight="1">
      <c r="A166" s="118" t="s">
        <v>253</v>
      </c>
      <c r="B166" s="119"/>
      <c r="C166" s="120" t="s">
        <v>43</v>
      </c>
      <c r="D166" s="121" t="s">
        <v>33</v>
      </c>
      <c r="E166" s="122"/>
      <c r="F166" s="128" t="s">
        <v>270</v>
      </c>
      <c r="G166" s="119"/>
      <c r="H166" s="119">
        <v>1</v>
      </c>
      <c r="I166" s="123">
        <f>J166+L166</f>
        <v>30800.799999999999</v>
      </c>
      <c r="J166" s="124">
        <v>30.8</v>
      </c>
      <c r="K166" s="125"/>
      <c r="L166" s="124">
        <v>30770</v>
      </c>
      <c r="M166" s="85"/>
      <c r="N166" s="85"/>
    </row>
    <row r="167" spans="1:15" ht="67.5">
      <c r="A167" s="126" t="s">
        <v>252</v>
      </c>
      <c r="B167" s="127"/>
      <c r="C167" s="113" t="s">
        <v>43</v>
      </c>
      <c r="D167" s="129" t="s">
        <v>33</v>
      </c>
      <c r="E167" s="122"/>
      <c r="F167" s="128" t="s">
        <v>270</v>
      </c>
      <c r="G167" s="119"/>
      <c r="H167" s="119">
        <v>1</v>
      </c>
      <c r="I167" s="123">
        <f>J167+L167</f>
        <v>9009</v>
      </c>
      <c r="J167" s="124">
        <v>9</v>
      </c>
      <c r="K167" s="125"/>
      <c r="L167" s="124">
        <v>9000</v>
      </c>
      <c r="M167" s="85"/>
      <c r="N167" s="85"/>
      <c r="O167" s="74"/>
    </row>
    <row r="168" spans="1:15">
      <c r="A168" s="58"/>
      <c r="B168" s="69"/>
      <c r="C168" s="58"/>
      <c r="D168" s="68"/>
      <c r="E168" s="54"/>
      <c r="F168" s="54"/>
      <c r="G168" s="69"/>
      <c r="H168" s="69"/>
      <c r="I168" s="106"/>
      <c r="J168" s="70"/>
      <c r="K168" s="84"/>
      <c r="L168" s="70"/>
      <c r="M168" s="84"/>
      <c r="N168" s="84"/>
    </row>
    <row r="169" spans="1:15">
      <c r="A169" s="58"/>
      <c r="B169" s="69"/>
      <c r="C169" s="58"/>
      <c r="D169" s="68"/>
      <c r="E169" s="54"/>
      <c r="F169" s="54"/>
      <c r="G169" s="69"/>
      <c r="H169" s="69"/>
      <c r="I169" s="106"/>
      <c r="J169" s="70"/>
      <c r="K169" s="84"/>
      <c r="L169" s="70"/>
      <c r="M169" s="84"/>
      <c r="N169" s="84"/>
    </row>
    <row r="170" spans="1:15" ht="15.75" thickBot="1">
      <c r="A170" s="88" t="s">
        <v>77</v>
      </c>
      <c r="B170" s="89"/>
      <c r="C170" s="90"/>
      <c r="D170" s="91"/>
      <c r="E170" s="90"/>
      <c r="F170" s="90"/>
      <c r="G170" s="91"/>
      <c r="H170" s="92"/>
      <c r="I170" s="93">
        <f t="shared" ref="I170:N170" si="3">I90+I92+I126+I128+I163+I166+I167</f>
        <v>444931.59999999992</v>
      </c>
      <c r="J170" s="94">
        <f t="shared" si="3"/>
        <v>141222.09999999998</v>
      </c>
      <c r="K170" s="95">
        <f t="shared" si="3"/>
        <v>0</v>
      </c>
      <c r="L170" s="94">
        <f t="shared" si="3"/>
        <v>303709.5</v>
      </c>
      <c r="M170" s="95">
        <f t="shared" si="3"/>
        <v>0</v>
      </c>
      <c r="N170" s="95">
        <f t="shared" si="3"/>
        <v>0</v>
      </c>
    </row>
    <row r="171" spans="1:15" ht="15.75" thickBot="1">
      <c r="A171" s="96" t="s">
        <v>84</v>
      </c>
      <c r="B171" s="97"/>
      <c r="C171" s="98"/>
      <c r="D171" s="99"/>
      <c r="E171" s="98"/>
      <c r="F171" s="98"/>
      <c r="G171" s="99"/>
      <c r="H171" s="100"/>
      <c r="I171" s="101">
        <f t="shared" si="2"/>
        <v>463965.19999999995</v>
      </c>
      <c r="J171" s="102">
        <f>J51+J77+J88+J170</f>
        <v>155398.69999999998</v>
      </c>
      <c r="K171" s="103">
        <f>K51+K77+K88+K170</f>
        <v>395</v>
      </c>
      <c r="L171" s="102">
        <f>L51+L77+L88+L170</f>
        <v>307441.5</v>
      </c>
      <c r="M171" s="103">
        <f>M24</f>
        <v>730</v>
      </c>
      <c r="N171" s="103">
        <f>N51+N77+N88+N170</f>
        <v>0</v>
      </c>
    </row>
    <row r="172" spans="1:15">
      <c r="J172" s="67">
        <v>150462.20000000001</v>
      </c>
    </row>
  </sheetData>
  <mergeCells count="13">
    <mergeCell ref="I1:N1"/>
    <mergeCell ref="A89:N89"/>
    <mergeCell ref="A78:N78"/>
    <mergeCell ref="A52:N52"/>
    <mergeCell ref="A15:N15"/>
    <mergeCell ref="I2:N7"/>
    <mergeCell ref="A8:N10"/>
    <mergeCell ref="I11:N11"/>
    <mergeCell ref="A11:A13"/>
    <mergeCell ref="B11:B13"/>
    <mergeCell ref="J12:N12"/>
    <mergeCell ref="C11:D11"/>
    <mergeCell ref="E11:H1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5"/>
  <sheetViews>
    <sheetView topLeftCell="A16" workbookViewId="0">
      <selection activeCell="J11" sqref="J11:J12"/>
    </sheetView>
  </sheetViews>
  <sheetFormatPr defaultRowHeight="15"/>
  <cols>
    <col min="1" max="1" width="37.85546875" customWidth="1"/>
    <col min="2" max="2" width="3" customWidth="1"/>
    <col min="3" max="3" width="4.7109375" customWidth="1"/>
    <col min="4" max="4" width="3.42578125" customWidth="1"/>
    <col min="5" max="5" width="4.28515625" customWidth="1"/>
    <col min="6" max="6" width="2.42578125" customWidth="1"/>
    <col min="7" max="7" width="2.7109375" customWidth="1"/>
    <col min="8" max="8" width="3" customWidth="1"/>
    <col min="9" max="9" width="3.28515625" customWidth="1"/>
    <col min="10" max="10" width="10.85546875" customWidth="1"/>
    <col min="11" max="11" width="11.85546875" customWidth="1"/>
    <col min="12" max="12" width="9.28515625" customWidth="1"/>
    <col min="13" max="13" width="5.5703125" customWidth="1"/>
    <col min="14" max="14" width="3.85546875" customWidth="1"/>
    <col min="15" max="15" width="4.5703125" customWidth="1"/>
  </cols>
  <sheetData>
    <row r="1" spans="1:15">
      <c r="J1" s="159" t="s">
        <v>122</v>
      </c>
      <c r="K1" s="159"/>
      <c r="L1" s="159"/>
      <c r="M1" s="159"/>
      <c r="N1" s="159"/>
      <c r="O1" s="159"/>
    </row>
    <row r="2" spans="1:15">
      <c r="J2" s="159"/>
      <c r="K2" s="159"/>
      <c r="L2" s="159"/>
      <c r="M2" s="159"/>
      <c r="N2" s="159"/>
      <c r="O2" s="159"/>
    </row>
    <row r="3" spans="1:15">
      <c r="J3" s="159"/>
      <c r="K3" s="159"/>
      <c r="L3" s="159"/>
      <c r="M3" s="159"/>
      <c r="N3" s="159"/>
      <c r="O3" s="159"/>
    </row>
    <row r="4" spans="1:15">
      <c r="J4" s="159"/>
      <c r="K4" s="159"/>
      <c r="L4" s="159"/>
      <c r="M4" s="159"/>
      <c r="N4" s="159"/>
      <c r="O4" s="159"/>
    </row>
    <row r="5" spans="1:15">
      <c r="J5" s="159"/>
      <c r="K5" s="159"/>
      <c r="L5" s="159"/>
      <c r="M5" s="159"/>
      <c r="N5" s="159"/>
      <c r="O5" s="159"/>
    </row>
    <row r="6" spans="1:15" ht="15.75" thickBot="1">
      <c r="J6" s="160"/>
      <c r="K6" s="160"/>
      <c r="L6" s="160"/>
      <c r="M6" s="160"/>
      <c r="N6" s="160"/>
      <c r="O6" s="160"/>
    </row>
    <row r="7" spans="1:15">
      <c r="A7" s="161" t="s">
        <v>161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</row>
    <row r="8" spans="1:1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</row>
    <row r="9" spans="1:15" ht="15.75" thickBot="1">
      <c r="A9" s="162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5" ht="98.25" customHeight="1" thickBot="1">
      <c r="A10" s="166" t="s">
        <v>0</v>
      </c>
      <c r="B10" s="166" t="s">
        <v>1</v>
      </c>
      <c r="C10" s="163" t="s">
        <v>2</v>
      </c>
      <c r="D10" s="164"/>
      <c r="E10" s="163" t="s">
        <v>3</v>
      </c>
      <c r="F10" s="165"/>
      <c r="G10" s="165"/>
      <c r="H10" s="165"/>
      <c r="I10" s="164"/>
      <c r="J10" s="163" t="s">
        <v>4</v>
      </c>
      <c r="K10" s="165"/>
      <c r="L10" s="165"/>
      <c r="M10" s="165"/>
      <c r="N10" s="165"/>
      <c r="O10" s="164"/>
    </row>
    <row r="11" spans="1:15" ht="15.75" thickBot="1">
      <c r="A11" s="167"/>
      <c r="B11" s="167"/>
      <c r="C11" s="166" t="s">
        <v>5</v>
      </c>
      <c r="D11" s="166" t="s">
        <v>6</v>
      </c>
      <c r="E11" s="166" t="s">
        <v>7</v>
      </c>
      <c r="F11" s="157" t="s">
        <v>8</v>
      </c>
      <c r="G11" s="158"/>
      <c r="H11" s="166" t="s">
        <v>9</v>
      </c>
      <c r="I11" s="166" t="s">
        <v>10</v>
      </c>
      <c r="J11" s="166" t="s">
        <v>11</v>
      </c>
      <c r="K11" s="163" t="s">
        <v>12</v>
      </c>
      <c r="L11" s="165"/>
      <c r="M11" s="165"/>
      <c r="N11" s="165"/>
      <c r="O11" s="164"/>
    </row>
    <row r="12" spans="1:15" ht="153" customHeight="1" thickBot="1">
      <c r="A12" s="168"/>
      <c r="B12" s="168"/>
      <c r="C12" s="168"/>
      <c r="D12" s="168"/>
      <c r="E12" s="168"/>
      <c r="F12" s="169"/>
      <c r="G12" s="170"/>
      <c r="H12" s="168"/>
      <c r="I12" s="168"/>
      <c r="J12" s="168"/>
      <c r="K12" s="2" t="s">
        <v>13</v>
      </c>
      <c r="L12" s="2" t="s">
        <v>14</v>
      </c>
      <c r="M12" s="2" t="s">
        <v>15</v>
      </c>
      <c r="N12" s="2" t="s">
        <v>16</v>
      </c>
      <c r="O12" s="2" t="s">
        <v>17</v>
      </c>
    </row>
    <row r="13" spans="1:15">
      <c r="A13" s="3">
        <v>1</v>
      </c>
      <c r="B13" s="1">
        <v>2</v>
      </c>
      <c r="C13" s="1">
        <v>3</v>
      </c>
      <c r="D13" s="1">
        <v>4</v>
      </c>
      <c r="E13" s="1">
        <v>5</v>
      </c>
      <c r="F13" s="157">
        <v>6</v>
      </c>
      <c r="G13" s="158"/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  <c r="N13" s="1">
        <v>13</v>
      </c>
      <c r="O13" s="1">
        <v>14</v>
      </c>
    </row>
    <row r="14" spans="1:15" ht="15" customHeight="1">
      <c r="A14" s="154" t="s">
        <v>18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6"/>
    </row>
    <row r="15" spans="1:15" ht="191.25">
      <c r="A15" s="4" t="s">
        <v>126</v>
      </c>
      <c r="B15" s="1" t="s">
        <v>19</v>
      </c>
      <c r="C15" s="1" t="s">
        <v>20</v>
      </c>
      <c r="D15" s="1" t="s">
        <v>21</v>
      </c>
      <c r="E15" s="1"/>
      <c r="F15" s="1"/>
      <c r="G15" s="150"/>
      <c r="H15" s="151"/>
      <c r="I15" s="1"/>
      <c r="J15" s="5">
        <f>J16+J17+J18</f>
        <v>500</v>
      </c>
      <c r="K15" s="5">
        <f>K16+K17+K18</f>
        <v>500</v>
      </c>
      <c r="L15" s="5"/>
      <c r="M15" s="5"/>
      <c r="N15" s="5"/>
      <c r="O15" s="5"/>
    </row>
    <row r="16" spans="1:15" ht="35.25" customHeight="1">
      <c r="A16" s="3" t="s">
        <v>22</v>
      </c>
      <c r="B16" s="1"/>
      <c r="C16" s="1"/>
      <c r="D16" s="1"/>
      <c r="E16" s="1"/>
      <c r="F16" s="1"/>
      <c r="G16" s="150"/>
      <c r="H16" s="151"/>
      <c r="I16" s="1"/>
      <c r="J16" s="1">
        <v>200</v>
      </c>
      <c r="K16" s="1">
        <v>200</v>
      </c>
      <c r="L16" s="1">
        <v>0</v>
      </c>
      <c r="M16" s="1">
        <v>0</v>
      </c>
      <c r="N16" s="1">
        <v>0</v>
      </c>
      <c r="O16" s="1">
        <v>0</v>
      </c>
    </row>
    <row r="17" spans="1:15" ht="16.5" customHeight="1">
      <c r="A17" s="3" t="s">
        <v>23</v>
      </c>
      <c r="B17" s="1"/>
      <c r="C17" s="1" t="s">
        <v>24</v>
      </c>
      <c r="D17" s="1" t="s">
        <v>25</v>
      </c>
      <c r="E17" s="1"/>
      <c r="F17" s="1"/>
      <c r="G17" s="150"/>
      <c r="H17" s="151"/>
      <c r="I17" s="1"/>
      <c r="J17" s="1">
        <v>250</v>
      </c>
      <c r="K17" s="1">
        <v>250</v>
      </c>
      <c r="L17" s="1"/>
      <c r="M17" s="1"/>
      <c r="N17" s="1"/>
      <c r="O17" s="1"/>
    </row>
    <row r="18" spans="1:15" ht="39.75" customHeight="1">
      <c r="A18" s="3" t="s">
        <v>26</v>
      </c>
      <c r="B18" s="1"/>
      <c r="C18" s="1" t="s">
        <v>24</v>
      </c>
      <c r="D18" s="1" t="s">
        <v>25</v>
      </c>
      <c r="E18" s="1"/>
      <c r="F18" s="1"/>
      <c r="G18" s="150"/>
      <c r="H18" s="151"/>
      <c r="I18" s="1"/>
      <c r="J18" s="1">
        <v>50</v>
      </c>
      <c r="K18" s="1">
        <v>50</v>
      </c>
      <c r="L18" s="1"/>
      <c r="M18" s="1"/>
      <c r="N18" s="1"/>
      <c r="O18" s="1"/>
    </row>
    <row r="19" spans="1:15" ht="63.75">
      <c r="A19" s="4" t="s">
        <v>127</v>
      </c>
      <c r="B19" s="5"/>
      <c r="C19" s="5" t="s">
        <v>32</v>
      </c>
      <c r="D19" s="5" t="s">
        <v>33</v>
      </c>
      <c r="E19" s="5"/>
      <c r="F19" s="5"/>
      <c r="G19" s="152"/>
      <c r="H19" s="153"/>
      <c r="I19" s="5"/>
      <c r="J19" s="5">
        <f>J20+J21+J25+J22+J23+J24</f>
        <v>900</v>
      </c>
      <c r="K19" s="5">
        <f>K20+K21+K25+K22+K23+K24</f>
        <v>900</v>
      </c>
      <c r="L19" s="5"/>
      <c r="M19" s="5"/>
      <c r="N19" s="5"/>
      <c r="O19" s="5"/>
    </row>
    <row r="20" spans="1:15" ht="15.75" customHeight="1">
      <c r="A20" s="3" t="s">
        <v>34</v>
      </c>
      <c r="B20" s="1"/>
      <c r="C20" s="1" t="s">
        <v>32</v>
      </c>
      <c r="D20" s="1" t="s">
        <v>33</v>
      </c>
      <c r="E20" s="1"/>
      <c r="F20" s="1"/>
      <c r="G20" s="150"/>
      <c r="H20" s="151"/>
      <c r="I20" s="1"/>
      <c r="J20" s="1">
        <v>100</v>
      </c>
      <c r="K20" s="1">
        <v>100</v>
      </c>
      <c r="L20" s="1"/>
      <c r="M20" s="1"/>
      <c r="N20" s="1"/>
      <c r="O20" s="1"/>
    </row>
    <row r="21" spans="1:15" ht="27.75" customHeight="1">
      <c r="A21" s="3" t="s">
        <v>35</v>
      </c>
      <c r="B21" s="1"/>
      <c r="C21" s="1" t="s">
        <v>32</v>
      </c>
      <c r="D21" s="1" t="s">
        <v>33</v>
      </c>
      <c r="E21" s="1"/>
      <c r="F21" s="1"/>
      <c r="G21" s="150"/>
      <c r="H21" s="151"/>
      <c r="I21" s="1"/>
      <c r="J21" s="1">
        <v>360</v>
      </c>
      <c r="K21" s="1">
        <v>360</v>
      </c>
      <c r="L21" s="1"/>
      <c r="M21" s="1"/>
      <c r="N21" s="1"/>
      <c r="O21" s="1"/>
    </row>
    <row r="22" spans="1:15" ht="27.75" customHeight="1">
      <c r="A22" s="3" t="s">
        <v>150</v>
      </c>
      <c r="B22" s="1"/>
      <c r="C22" s="1"/>
      <c r="D22" s="1"/>
      <c r="E22" s="1"/>
      <c r="F22" s="1"/>
      <c r="G22" s="10"/>
      <c r="H22" s="1"/>
      <c r="I22" s="1"/>
      <c r="J22" s="1">
        <v>100</v>
      </c>
      <c r="K22" s="1">
        <v>100</v>
      </c>
      <c r="L22" s="1"/>
      <c r="M22" s="1"/>
      <c r="N22" s="1"/>
      <c r="O22" s="1"/>
    </row>
    <row r="23" spans="1:15" ht="27.75" customHeight="1">
      <c r="A23" s="3" t="s">
        <v>151</v>
      </c>
      <c r="B23" s="1"/>
      <c r="C23" s="1"/>
      <c r="D23" s="1"/>
      <c r="E23" s="1"/>
      <c r="F23" s="1"/>
      <c r="G23" s="10"/>
      <c r="H23" s="1"/>
      <c r="I23" s="1"/>
      <c r="J23" s="1">
        <v>100</v>
      </c>
      <c r="K23" s="1">
        <v>100</v>
      </c>
      <c r="L23" s="1"/>
      <c r="M23" s="1"/>
      <c r="N23" s="1"/>
      <c r="O23" s="1"/>
    </row>
    <row r="24" spans="1:15" ht="27.75" customHeight="1">
      <c r="A24" s="3" t="s">
        <v>152</v>
      </c>
      <c r="B24" s="1"/>
      <c r="C24" s="1"/>
      <c r="D24" s="1"/>
      <c r="E24" s="1"/>
      <c r="F24" s="1"/>
      <c r="G24" s="10"/>
      <c r="H24" s="1"/>
      <c r="I24" s="1"/>
      <c r="J24" s="1">
        <v>100</v>
      </c>
      <c r="K24" s="1">
        <v>100</v>
      </c>
      <c r="L24" s="1"/>
      <c r="M24" s="1"/>
      <c r="N24" s="1"/>
      <c r="O24" s="1"/>
    </row>
    <row r="25" spans="1:15" ht="16.5" customHeight="1">
      <c r="A25" s="3" t="s">
        <v>36</v>
      </c>
      <c r="B25" s="1"/>
      <c r="C25" s="1" t="s">
        <v>32</v>
      </c>
      <c r="D25" s="1" t="s">
        <v>33</v>
      </c>
      <c r="E25" s="1"/>
      <c r="F25" s="1"/>
      <c r="G25" s="150"/>
      <c r="H25" s="151"/>
      <c r="I25" s="1"/>
      <c r="J25" s="1">
        <v>140</v>
      </c>
      <c r="K25" s="1">
        <v>140</v>
      </c>
      <c r="L25" s="1"/>
      <c r="M25" s="1"/>
      <c r="N25" s="1"/>
      <c r="O25" s="1"/>
    </row>
    <row r="26" spans="1:15" ht="89.25">
      <c r="A26" s="4" t="s">
        <v>128</v>
      </c>
      <c r="B26" s="5"/>
      <c r="C26" s="5" t="s">
        <v>20</v>
      </c>
      <c r="D26" s="5" t="s">
        <v>28</v>
      </c>
      <c r="E26" s="5"/>
      <c r="F26" s="5"/>
      <c r="G26" s="152"/>
      <c r="H26" s="153"/>
      <c r="I26" s="5"/>
      <c r="J26" s="5">
        <f>J27+J28+J29+J30+J31</f>
        <v>2200</v>
      </c>
      <c r="K26" s="5">
        <f>K27+K28+K29+K30+K31</f>
        <v>2200</v>
      </c>
      <c r="L26" s="5"/>
      <c r="M26" s="5"/>
      <c r="N26" s="5"/>
      <c r="O26" s="5"/>
    </row>
    <row r="27" spans="1:15" ht="27.75" customHeight="1">
      <c r="A27" s="3" t="s">
        <v>37</v>
      </c>
      <c r="B27" s="1"/>
      <c r="C27" s="1" t="s">
        <v>20</v>
      </c>
      <c r="D27" s="1" t="s">
        <v>28</v>
      </c>
      <c r="E27" s="1"/>
      <c r="F27" s="1"/>
      <c r="G27" s="150"/>
      <c r="H27" s="151"/>
      <c r="I27" s="1"/>
      <c r="J27" s="1">
        <v>900</v>
      </c>
      <c r="K27" s="1">
        <v>900</v>
      </c>
      <c r="L27" s="1"/>
      <c r="M27" s="1"/>
      <c r="N27" s="1"/>
      <c r="O27" s="1"/>
    </row>
    <row r="28" spans="1:15" ht="25.5" customHeight="1">
      <c r="A28" s="3" t="s">
        <v>96</v>
      </c>
      <c r="B28" s="1"/>
      <c r="C28" s="1" t="s">
        <v>20</v>
      </c>
      <c r="D28" s="1" t="s">
        <v>28</v>
      </c>
      <c r="E28" s="1"/>
      <c r="F28" s="1"/>
      <c r="G28" s="150"/>
      <c r="H28" s="151"/>
      <c r="I28" s="1"/>
      <c r="J28" s="1">
        <v>450</v>
      </c>
      <c r="K28" s="1">
        <v>450</v>
      </c>
      <c r="L28" s="1"/>
      <c r="M28" s="1"/>
      <c r="N28" s="1"/>
      <c r="O28" s="1"/>
    </row>
    <row r="29" spans="1:15" ht="27" customHeight="1">
      <c r="A29" s="3" t="s">
        <v>38</v>
      </c>
      <c r="B29" s="1"/>
      <c r="C29" s="1" t="s">
        <v>20</v>
      </c>
      <c r="D29" s="1" t="s">
        <v>28</v>
      </c>
      <c r="E29" s="1"/>
      <c r="F29" s="1"/>
      <c r="G29" s="150"/>
      <c r="H29" s="151"/>
      <c r="I29" s="1"/>
      <c r="J29" s="1">
        <v>820</v>
      </c>
      <c r="K29" s="1">
        <v>820</v>
      </c>
      <c r="L29" s="1"/>
      <c r="M29" s="1"/>
      <c r="N29" s="1"/>
      <c r="O29" s="1"/>
    </row>
    <row r="30" spans="1:15" ht="28.15" customHeight="1">
      <c r="A30" s="3" t="s">
        <v>97</v>
      </c>
      <c r="B30" s="1"/>
      <c r="C30" s="1"/>
      <c r="D30" s="1"/>
      <c r="E30" s="1"/>
      <c r="F30" s="1"/>
      <c r="G30" s="10"/>
      <c r="H30" s="1"/>
      <c r="I30" s="1"/>
      <c r="J30" s="1">
        <v>15</v>
      </c>
      <c r="K30" s="1">
        <v>15</v>
      </c>
      <c r="L30" s="1"/>
      <c r="M30" s="1"/>
      <c r="N30" s="1"/>
      <c r="O30" s="1"/>
    </row>
    <row r="31" spans="1:15" ht="39.6" customHeight="1">
      <c r="A31" s="3" t="s">
        <v>98</v>
      </c>
      <c r="B31" s="1"/>
      <c r="C31" s="1"/>
      <c r="D31" s="1"/>
      <c r="E31" s="1"/>
      <c r="F31" s="1"/>
      <c r="G31" s="10"/>
      <c r="H31" s="1"/>
      <c r="I31" s="1"/>
      <c r="J31" s="1">
        <v>15</v>
      </c>
      <c r="K31" s="1">
        <v>15</v>
      </c>
      <c r="L31" s="1"/>
      <c r="M31" s="1"/>
      <c r="N31" s="1"/>
      <c r="O31" s="1"/>
    </row>
    <row r="32" spans="1:15" ht="66">
      <c r="A32" s="6" t="s">
        <v>129</v>
      </c>
      <c r="B32" s="1"/>
      <c r="C32" s="5" t="s">
        <v>20</v>
      </c>
      <c r="D32" s="5" t="s">
        <v>39</v>
      </c>
      <c r="E32" s="5"/>
      <c r="F32" s="5"/>
      <c r="G32" s="152"/>
      <c r="H32" s="153"/>
      <c r="I32" s="5"/>
      <c r="J32" s="5">
        <v>600</v>
      </c>
      <c r="K32" s="5">
        <v>600</v>
      </c>
      <c r="L32" s="5"/>
      <c r="M32" s="5"/>
      <c r="N32" s="5"/>
      <c r="O32" s="5"/>
    </row>
    <row r="33" spans="1:15" ht="26.25" customHeight="1">
      <c r="A33" s="3" t="s">
        <v>40</v>
      </c>
      <c r="B33" s="1"/>
      <c r="C33" s="1" t="s">
        <v>20</v>
      </c>
      <c r="D33" s="1" t="s">
        <v>28</v>
      </c>
      <c r="E33" s="1"/>
      <c r="F33" s="1"/>
      <c r="G33" s="150"/>
      <c r="H33" s="151"/>
      <c r="I33" s="1"/>
      <c r="J33" s="1">
        <v>600</v>
      </c>
      <c r="K33" s="1">
        <v>600</v>
      </c>
      <c r="L33" s="1"/>
      <c r="M33" s="1"/>
      <c r="N33" s="1"/>
      <c r="O33" s="1"/>
    </row>
    <row r="34" spans="1:15" ht="63.75">
      <c r="A34" s="4" t="s">
        <v>130</v>
      </c>
      <c r="B34" s="5"/>
      <c r="C34" s="5" t="s">
        <v>32</v>
      </c>
      <c r="D34" s="5" t="s">
        <v>41</v>
      </c>
      <c r="E34" s="5"/>
      <c r="F34" s="5"/>
      <c r="G34" s="152"/>
      <c r="H34" s="153"/>
      <c r="I34" s="5"/>
      <c r="J34" s="5">
        <v>6700</v>
      </c>
      <c r="K34" s="5">
        <v>6700</v>
      </c>
      <c r="L34" s="5"/>
      <c r="M34" s="5"/>
      <c r="N34" s="5"/>
      <c r="O34" s="5"/>
    </row>
    <row r="35" spans="1:15" ht="15.75" customHeight="1">
      <c r="A35" s="3" t="s">
        <v>42</v>
      </c>
      <c r="B35" s="1"/>
      <c r="C35" s="1" t="s">
        <v>32</v>
      </c>
      <c r="D35" s="1" t="s">
        <v>33</v>
      </c>
      <c r="E35" s="1"/>
      <c r="F35" s="1"/>
      <c r="G35" s="150"/>
      <c r="H35" s="151"/>
      <c r="I35" s="1"/>
      <c r="J35" s="1">
        <v>6700</v>
      </c>
      <c r="K35" s="1">
        <v>6700</v>
      </c>
      <c r="L35" s="1"/>
      <c r="M35" s="1"/>
      <c r="N35" s="1"/>
      <c r="O35" s="1"/>
    </row>
    <row r="36" spans="1:15" ht="34.15" customHeight="1">
      <c r="A36" s="4" t="s">
        <v>131</v>
      </c>
      <c r="B36" s="1"/>
      <c r="C36" s="5" t="s">
        <v>32</v>
      </c>
      <c r="D36" s="5" t="s">
        <v>33</v>
      </c>
      <c r="E36" s="5"/>
      <c r="F36" s="5"/>
      <c r="G36" s="152"/>
      <c r="H36" s="153"/>
      <c r="I36" s="5"/>
      <c r="J36" s="5">
        <v>210</v>
      </c>
      <c r="K36" s="5">
        <v>210</v>
      </c>
      <c r="L36" s="5"/>
      <c r="M36" s="5"/>
      <c r="N36" s="5"/>
      <c r="O36" s="5"/>
    </row>
    <row r="37" spans="1:15" ht="49.9" customHeight="1">
      <c r="A37" s="3" t="s">
        <v>153</v>
      </c>
      <c r="B37" s="1"/>
      <c r="C37" s="1" t="s">
        <v>24</v>
      </c>
      <c r="D37" s="1" t="s">
        <v>43</v>
      </c>
      <c r="E37" s="1"/>
      <c r="F37" s="1"/>
      <c r="G37" s="150"/>
      <c r="H37" s="151"/>
      <c r="I37" s="1"/>
      <c r="J37" s="1">
        <v>210</v>
      </c>
      <c r="K37" s="1">
        <v>210</v>
      </c>
      <c r="L37" s="1"/>
      <c r="M37" s="1"/>
      <c r="N37" s="1"/>
      <c r="O37" s="1"/>
    </row>
    <row r="38" spans="1:15" ht="55.5" customHeight="1">
      <c r="A38" s="4" t="s">
        <v>132</v>
      </c>
      <c r="B38" s="1"/>
      <c r="C38" s="5" t="s">
        <v>20</v>
      </c>
      <c r="D38" s="5" t="s">
        <v>43</v>
      </c>
      <c r="E38" s="5"/>
      <c r="F38" s="5"/>
      <c r="G38" s="152"/>
      <c r="H38" s="153"/>
      <c r="I38" s="5"/>
      <c r="J38" s="5">
        <v>30</v>
      </c>
      <c r="K38" s="5">
        <v>30</v>
      </c>
      <c r="L38" s="5"/>
      <c r="M38" s="5"/>
      <c r="N38" s="5"/>
      <c r="O38" s="5"/>
    </row>
    <row r="39" spans="1:15" ht="55.5" customHeight="1">
      <c r="A39" s="3" t="s">
        <v>120</v>
      </c>
      <c r="B39" s="1"/>
      <c r="C39" s="1" t="s">
        <v>20</v>
      </c>
      <c r="D39" s="1" t="s">
        <v>43</v>
      </c>
      <c r="E39" s="1"/>
      <c r="F39" s="1"/>
      <c r="G39" s="150"/>
      <c r="H39" s="151"/>
      <c r="I39" s="1"/>
      <c r="J39" s="1">
        <v>30</v>
      </c>
      <c r="K39" s="1">
        <v>30</v>
      </c>
      <c r="L39" s="1"/>
      <c r="M39" s="1"/>
      <c r="N39" s="1"/>
      <c r="O39" s="1"/>
    </row>
    <row r="40" spans="1:15" ht="25.5" customHeight="1">
      <c r="A40" s="4" t="s">
        <v>133</v>
      </c>
      <c r="B40" s="1"/>
      <c r="C40" s="5" t="s">
        <v>20</v>
      </c>
      <c r="D40" s="5" t="s">
        <v>39</v>
      </c>
      <c r="E40" s="5"/>
      <c r="F40" s="5"/>
      <c r="G40" s="152"/>
      <c r="H40" s="153"/>
      <c r="I40" s="5"/>
      <c r="J40" s="5">
        <f>J41+J42+J43+J44+J45</f>
        <v>500</v>
      </c>
      <c r="K40" s="5">
        <f>K41+K42+K43+K44+K45</f>
        <v>500</v>
      </c>
      <c r="L40" s="5"/>
      <c r="M40" s="5"/>
      <c r="N40" s="5"/>
      <c r="O40" s="5"/>
    </row>
    <row r="41" spans="1:15" ht="25.5" customHeight="1">
      <c r="A41" s="3" t="s">
        <v>44</v>
      </c>
      <c r="B41" s="1"/>
      <c r="C41" s="1" t="s">
        <v>20</v>
      </c>
      <c r="D41" s="1" t="s">
        <v>39</v>
      </c>
      <c r="E41" s="1"/>
      <c r="F41" s="1"/>
      <c r="G41" s="150"/>
      <c r="H41" s="151"/>
      <c r="I41" s="1"/>
      <c r="J41" s="1">
        <v>100</v>
      </c>
      <c r="K41" s="1">
        <v>100</v>
      </c>
      <c r="L41" s="1"/>
      <c r="M41" s="1"/>
      <c r="N41" s="1"/>
      <c r="O41" s="1"/>
    </row>
    <row r="42" spans="1:15" ht="25.5" customHeight="1">
      <c r="A42" s="3" t="s">
        <v>45</v>
      </c>
      <c r="B42" s="1"/>
      <c r="C42" s="1" t="s">
        <v>20</v>
      </c>
      <c r="D42" s="1" t="s">
        <v>39</v>
      </c>
      <c r="E42" s="1"/>
      <c r="F42" s="1"/>
      <c r="G42" s="150"/>
      <c r="H42" s="151"/>
      <c r="I42" s="1"/>
      <c r="J42" s="1">
        <v>100</v>
      </c>
      <c r="K42" s="1">
        <v>100</v>
      </c>
      <c r="L42" s="1"/>
      <c r="M42" s="1"/>
      <c r="N42" s="1"/>
      <c r="O42" s="1"/>
    </row>
    <row r="43" spans="1:15" ht="25.5" customHeight="1">
      <c r="A43" s="3" t="s">
        <v>46</v>
      </c>
      <c r="B43" s="1"/>
      <c r="C43" s="1" t="s">
        <v>20</v>
      </c>
      <c r="D43" s="1" t="s">
        <v>39</v>
      </c>
      <c r="E43" s="1"/>
      <c r="F43" s="1"/>
      <c r="G43" s="150"/>
      <c r="H43" s="151"/>
      <c r="I43" s="1"/>
      <c r="J43" s="1">
        <v>100</v>
      </c>
      <c r="K43" s="1">
        <v>100</v>
      </c>
      <c r="L43" s="1"/>
      <c r="M43" s="1"/>
      <c r="N43" s="1"/>
      <c r="O43" s="1"/>
    </row>
    <row r="44" spans="1:15" ht="28.5" customHeight="1">
      <c r="A44" s="3" t="s">
        <v>47</v>
      </c>
      <c r="B44" s="1"/>
      <c r="C44" s="1" t="s">
        <v>20</v>
      </c>
      <c r="D44" s="1" t="s">
        <v>39</v>
      </c>
      <c r="E44" s="1"/>
      <c r="F44" s="1"/>
      <c r="G44" s="150"/>
      <c r="H44" s="151"/>
      <c r="I44" s="1"/>
      <c r="J44" s="1">
        <v>100</v>
      </c>
      <c r="K44" s="1">
        <v>100</v>
      </c>
      <c r="L44" s="1"/>
      <c r="M44" s="1"/>
      <c r="N44" s="1"/>
      <c r="O44" s="1"/>
    </row>
    <row r="45" spans="1:15" ht="29.25" customHeight="1">
      <c r="A45" s="3" t="s">
        <v>48</v>
      </c>
      <c r="B45" s="1"/>
      <c r="C45" s="1" t="s">
        <v>20</v>
      </c>
      <c r="D45" s="1" t="s">
        <v>39</v>
      </c>
      <c r="E45" s="1"/>
      <c r="F45" s="1"/>
      <c r="G45" s="150"/>
      <c r="H45" s="151"/>
      <c r="I45" s="1"/>
      <c r="J45" s="1">
        <v>100</v>
      </c>
      <c r="K45" s="1">
        <v>100</v>
      </c>
      <c r="L45" s="1"/>
      <c r="M45" s="1"/>
      <c r="N45" s="1"/>
      <c r="O45" s="1"/>
    </row>
    <row r="46" spans="1:15" ht="89.25">
      <c r="A46" s="4" t="s">
        <v>134</v>
      </c>
      <c r="B46" s="5"/>
      <c r="C46" s="5" t="s">
        <v>49</v>
      </c>
      <c r="D46" s="5" t="s">
        <v>25</v>
      </c>
      <c r="E46" s="5"/>
      <c r="F46" s="5"/>
      <c r="G46" s="152"/>
      <c r="H46" s="153"/>
      <c r="I46" s="5"/>
      <c r="J46" s="5">
        <f>J47+J48+J49+J50+J51</f>
        <v>280</v>
      </c>
      <c r="K46" s="5">
        <f>K47+K48+K49+K50+K51</f>
        <v>280</v>
      </c>
      <c r="L46" s="5"/>
      <c r="M46" s="5"/>
      <c r="N46" s="5"/>
      <c r="O46" s="5"/>
    </row>
    <row r="47" spans="1:15" ht="51">
      <c r="A47" s="3" t="s">
        <v>50</v>
      </c>
      <c r="B47" s="1"/>
      <c r="C47" s="1" t="s">
        <v>49</v>
      </c>
      <c r="D47" s="1" t="s">
        <v>25</v>
      </c>
      <c r="E47" s="1"/>
      <c r="F47" s="1"/>
      <c r="G47" s="150"/>
      <c r="H47" s="151"/>
      <c r="I47" s="1"/>
      <c r="J47" s="1">
        <v>50</v>
      </c>
      <c r="K47" s="1">
        <v>50</v>
      </c>
      <c r="L47" s="1"/>
      <c r="M47" s="1"/>
      <c r="N47" s="1"/>
      <c r="O47" s="1"/>
    </row>
    <row r="48" spans="1:15" ht="51">
      <c r="A48" s="3" t="s">
        <v>157</v>
      </c>
      <c r="B48" s="1"/>
      <c r="C48" s="1" t="s">
        <v>49</v>
      </c>
      <c r="D48" s="1" t="s">
        <v>25</v>
      </c>
      <c r="E48" s="1"/>
      <c r="F48" s="1"/>
      <c r="G48" s="150"/>
      <c r="H48" s="151"/>
      <c r="I48" s="1"/>
      <c r="J48" s="1">
        <v>50</v>
      </c>
      <c r="K48" s="1">
        <v>50</v>
      </c>
      <c r="L48" s="1"/>
      <c r="M48" s="1"/>
      <c r="N48" s="1"/>
      <c r="O48" s="1"/>
    </row>
    <row r="49" spans="1:15" ht="51">
      <c r="A49" s="3" t="s">
        <v>158</v>
      </c>
      <c r="B49" s="1"/>
      <c r="C49" s="1" t="s">
        <v>49</v>
      </c>
      <c r="D49" s="1" t="s">
        <v>25</v>
      </c>
      <c r="E49" s="1"/>
      <c r="F49" s="1"/>
      <c r="G49" s="150"/>
      <c r="H49" s="151"/>
      <c r="I49" s="1"/>
      <c r="J49" s="1">
        <v>50</v>
      </c>
      <c r="K49" s="1">
        <v>50</v>
      </c>
      <c r="L49" s="1"/>
      <c r="M49" s="1"/>
      <c r="N49" s="1"/>
      <c r="O49" s="1"/>
    </row>
    <row r="50" spans="1:15" ht="51">
      <c r="A50" s="3" t="s">
        <v>85</v>
      </c>
      <c r="B50" s="1"/>
      <c r="C50" s="1" t="s">
        <v>49</v>
      </c>
      <c r="D50" s="1" t="s">
        <v>25</v>
      </c>
      <c r="E50" s="1"/>
      <c r="F50" s="1"/>
      <c r="G50" s="150"/>
      <c r="H50" s="151"/>
      <c r="I50" s="1"/>
      <c r="J50" s="1">
        <v>50</v>
      </c>
      <c r="K50" s="1">
        <v>50</v>
      </c>
      <c r="L50" s="1"/>
      <c r="M50" s="1"/>
      <c r="N50" s="1"/>
      <c r="O50" s="1"/>
    </row>
    <row r="51" spans="1:15" ht="51">
      <c r="A51" s="3" t="s">
        <v>154</v>
      </c>
      <c r="B51" s="1"/>
      <c r="C51" s="1"/>
      <c r="D51" s="1"/>
      <c r="E51" s="1"/>
      <c r="F51" s="1"/>
      <c r="G51" s="10"/>
      <c r="H51" s="1"/>
      <c r="I51" s="1"/>
      <c r="J51" s="1">
        <v>80</v>
      </c>
      <c r="K51" s="1">
        <v>80</v>
      </c>
      <c r="L51" s="1"/>
      <c r="M51" s="1"/>
      <c r="N51" s="1"/>
      <c r="O51" s="1"/>
    </row>
    <row r="52" spans="1:15" ht="51">
      <c r="A52" s="4" t="s">
        <v>135</v>
      </c>
      <c r="B52" s="1"/>
      <c r="C52" s="1" t="s">
        <v>49</v>
      </c>
      <c r="D52" s="1" t="s">
        <v>28</v>
      </c>
      <c r="E52" s="1"/>
      <c r="F52" s="1"/>
      <c r="G52" s="150"/>
      <c r="H52" s="151"/>
      <c r="I52" s="1"/>
      <c r="J52" s="5">
        <v>100</v>
      </c>
      <c r="K52" s="5">
        <v>100</v>
      </c>
      <c r="L52" s="1"/>
      <c r="M52" s="1"/>
      <c r="N52" s="1"/>
      <c r="O52" s="1"/>
    </row>
    <row r="53" spans="1:15" ht="20.25" customHeight="1">
      <c r="A53" s="3" t="s">
        <v>51</v>
      </c>
      <c r="B53" s="1"/>
      <c r="C53" s="1" t="s">
        <v>49</v>
      </c>
      <c r="D53" s="1" t="s">
        <v>28</v>
      </c>
      <c r="E53" s="1"/>
      <c r="F53" s="1"/>
      <c r="G53" s="150"/>
      <c r="H53" s="151"/>
      <c r="I53" s="1"/>
      <c r="J53" s="1">
        <v>100</v>
      </c>
      <c r="K53" s="1">
        <v>100</v>
      </c>
      <c r="L53" s="1"/>
      <c r="M53" s="1"/>
      <c r="N53" s="1"/>
      <c r="O53" s="1"/>
    </row>
    <row r="54" spans="1:15" ht="20.25" customHeight="1">
      <c r="A54" s="7" t="s">
        <v>52</v>
      </c>
      <c r="B54" s="5"/>
      <c r="C54" s="5"/>
      <c r="D54" s="5"/>
      <c r="E54" s="5"/>
      <c r="F54" s="5"/>
      <c r="G54" s="152"/>
      <c r="H54" s="153"/>
      <c r="I54" s="5"/>
      <c r="J54" s="5">
        <f>J15+J19+J26+J32+J34+J36+J38+J40+J46+J52</f>
        <v>12020</v>
      </c>
      <c r="K54" s="5">
        <f>K15+K19+K26+K32+K34+K36+K38+K40+K46+K52</f>
        <v>12020</v>
      </c>
      <c r="L54" s="5"/>
      <c r="M54" s="5"/>
      <c r="N54" s="5"/>
      <c r="O54" s="5"/>
    </row>
    <row r="55" spans="1:15" ht="15" customHeight="1">
      <c r="A55" s="154" t="s">
        <v>53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6"/>
    </row>
    <row r="56" spans="1:15" ht="48">
      <c r="A56" s="4" t="s">
        <v>136</v>
      </c>
      <c r="B56" s="5"/>
      <c r="C56" s="5" t="s">
        <v>32</v>
      </c>
      <c r="D56" s="5" t="s">
        <v>33</v>
      </c>
      <c r="E56" s="5"/>
      <c r="F56" s="5"/>
      <c r="G56" s="152"/>
      <c r="H56" s="153"/>
      <c r="I56" s="5"/>
      <c r="J56" s="5">
        <v>200</v>
      </c>
      <c r="K56" s="5">
        <v>200</v>
      </c>
      <c r="L56" s="5"/>
      <c r="M56" s="5"/>
      <c r="N56" s="5"/>
      <c r="O56" s="5"/>
    </row>
    <row r="57" spans="1:15" ht="51">
      <c r="A57" s="3" t="s">
        <v>54</v>
      </c>
      <c r="B57" s="1"/>
      <c r="C57" s="1" t="s">
        <v>32</v>
      </c>
      <c r="D57" s="1" t="s">
        <v>33</v>
      </c>
      <c r="E57" s="1"/>
      <c r="F57" s="1"/>
      <c r="G57" s="150"/>
      <c r="H57" s="151"/>
      <c r="I57" s="1"/>
      <c r="J57" s="1">
        <v>145</v>
      </c>
      <c r="K57" s="1">
        <v>145</v>
      </c>
      <c r="L57" s="1"/>
      <c r="M57" s="1"/>
      <c r="N57" s="1"/>
      <c r="O57" s="1"/>
    </row>
    <row r="58" spans="1:15" ht="51">
      <c r="A58" s="3" t="s">
        <v>113</v>
      </c>
      <c r="B58" s="1"/>
      <c r="C58" s="1" t="s">
        <v>32</v>
      </c>
      <c r="D58" s="1" t="s">
        <v>33</v>
      </c>
      <c r="E58" s="1"/>
      <c r="F58" s="1"/>
      <c r="G58" s="150"/>
      <c r="H58" s="151"/>
      <c r="I58" s="1"/>
      <c r="J58" s="1">
        <v>55</v>
      </c>
      <c r="K58" s="1">
        <v>55</v>
      </c>
      <c r="L58" s="1"/>
      <c r="M58" s="1"/>
      <c r="N58" s="1"/>
      <c r="O58" s="1"/>
    </row>
    <row r="59" spans="1:15" ht="48">
      <c r="A59" s="4" t="s">
        <v>137</v>
      </c>
      <c r="B59" s="5"/>
      <c r="C59" s="5" t="s">
        <v>32</v>
      </c>
      <c r="D59" s="5" t="s">
        <v>33</v>
      </c>
      <c r="E59" s="5"/>
      <c r="F59" s="5"/>
      <c r="G59" s="152"/>
      <c r="H59" s="153"/>
      <c r="I59" s="5"/>
      <c r="J59" s="5">
        <f>J60+J61</f>
        <v>100</v>
      </c>
      <c r="K59" s="5">
        <f>K60+K61</f>
        <v>100</v>
      </c>
      <c r="L59" s="5"/>
      <c r="M59" s="5"/>
      <c r="N59" s="5"/>
      <c r="O59" s="5"/>
    </row>
    <row r="60" spans="1:15" ht="24" customHeight="1">
      <c r="A60" s="3" t="s">
        <v>55</v>
      </c>
      <c r="B60" s="1"/>
      <c r="C60" s="1" t="s">
        <v>32</v>
      </c>
      <c r="D60" s="1" t="s">
        <v>33</v>
      </c>
      <c r="E60" s="1"/>
      <c r="F60" s="1"/>
      <c r="G60" s="150"/>
      <c r="H60" s="151"/>
      <c r="I60" s="1"/>
      <c r="J60" s="1">
        <v>50</v>
      </c>
      <c r="K60" s="1">
        <v>50</v>
      </c>
      <c r="L60" s="1"/>
      <c r="M60" s="1"/>
      <c r="N60" s="1"/>
      <c r="O60" s="1"/>
    </row>
    <row r="61" spans="1:15" ht="35.450000000000003" customHeight="1">
      <c r="A61" s="3" t="s">
        <v>114</v>
      </c>
      <c r="B61" s="1"/>
      <c r="C61" s="1"/>
      <c r="D61" s="1"/>
      <c r="E61" s="1"/>
      <c r="F61" s="1"/>
      <c r="G61" s="10"/>
      <c r="H61" s="1"/>
      <c r="I61" s="1"/>
      <c r="J61" s="1">
        <v>50</v>
      </c>
      <c r="K61" s="1">
        <v>50</v>
      </c>
      <c r="L61" s="1"/>
      <c r="M61" s="1"/>
      <c r="N61" s="1"/>
      <c r="O61" s="1"/>
    </row>
    <row r="62" spans="1:15" ht="36" customHeight="1">
      <c r="A62" s="4" t="s">
        <v>138</v>
      </c>
      <c r="B62" s="1"/>
      <c r="C62" s="5" t="s">
        <v>32</v>
      </c>
      <c r="D62" s="5" t="s">
        <v>33</v>
      </c>
      <c r="E62" s="5"/>
      <c r="F62" s="5"/>
      <c r="G62" s="152"/>
      <c r="H62" s="153"/>
      <c r="I62" s="5"/>
      <c r="J62" s="5">
        <f>J63+J64</f>
        <v>100</v>
      </c>
      <c r="K62" s="5">
        <f>K63+K64</f>
        <v>100</v>
      </c>
      <c r="L62" s="5"/>
      <c r="M62" s="5"/>
      <c r="N62" s="5"/>
      <c r="O62" s="5"/>
    </row>
    <row r="63" spans="1:15" ht="31.9" customHeight="1">
      <c r="A63" s="3" t="s">
        <v>56</v>
      </c>
      <c r="B63" s="1"/>
      <c r="C63" s="1" t="s">
        <v>32</v>
      </c>
      <c r="D63" s="1" t="s">
        <v>33</v>
      </c>
      <c r="E63" s="1"/>
      <c r="F63" s="1"/>
      <c r="G63" s="150"/>
      <c r="H63" s="151"/>
      <c r="I63" s="1"/>
      <c r="J63" s="1">
        <v>50</v>
      </c>
      <c r="K63" s="1">
        <v>50</v>
      </c>
      <c r="L63" s="1"/>
      <c r="M63" s="1"/>
      <c r="N63" s="1"/>
      <c r="O63" s="1"/>
    </row>
    <row r="64" spans="1:15" ht="31.9" customHeight="1">
      <c r="A64" s="3" t="s">
        <v>115</v>
      </c>
      <c r="B64" s="1"/>
      <c r="C64" s="1"/>
      <c r="D64" s="1"/>
      <c r="E64" s="1"/>
      <c r="F64" s="1"/>
      <c r="G64" s="10"/>
      <c r="H64" s="1"/>
      <c r="I64" s="1"/>
      <c r="J64" s="1">
        <v>50</v>
      </c>
      <c r="K64" s="1">
        <v>50</v>
      </c>
      <c r="L64" s="1"/>
      <c r="M64" s="1"/>
      <c r="N64" s="1"/>
      <c r="O64" s="1"/>
    </row>
    <row r="65" spans="1:15" ht="25.15" customHeight="1">
      <c r="A65" s="4" t="s">
        <v>139</v>
      </c>
      <c r="B65" s="1"/>
      <c r="C65" s="5" t="s">
        <v>32</v>
      </c>
      <c r="D65" s="5" t="s">
        <v>33</v>
      </c>
      <c r="E65" s="1"/>
      <c r="F65" s="1"/>
      <c r="G65" s="150"/>
      <c r="H65" s="151"/>
      <c r="I65" s="1"/>
      <c r="J65" s="5">
        <f>J66+J67</f>
        <v>375</v>
      </c>
      <c r="K65" s="5">
        <f>K66+K67</f>
        <v>375</v>
      </c>
      <c r="L65" s="5"/>
      <c r="M65" s="1"/>
      <c r="N65" s="1"/>
      <c r="O65" s="1"/>
    </row>
    <row r="66" spans="1:15" ht="64.150000000000006" customHeight="1">
      <c r="A66" s="3" t="s">
        <v>155</v>
      </c>
      <c r="B66" s="1"/>
      <c r="C66" s="1" t="s">
        <v>32</v>
      </c>
      <c r="D66" s="1" t="s">
        <v>33</v>
      </c>
      <c r="E66" s="1"/>
      <c r="F66" s="1"/>
      <c r="G66" s="150"/>
      <c r="H66" s="151"/>
      <c r="I66" s="1"/>
      <c r="J66" s="1">
        <v>275</v>
      </c>
      <c r="K66" s="1">
        <v>275</v>
      </c>
      <c r="L66" s="1"/>
      <c r="M66" s="1"/>
      <c r="N66" s="1"/>
      <c r="O66" s="1"/>
    </row>
    <row r="67" spans="1:15" ht="25.9" customHeight="1">
      <c r="A67" s="3" t="s">
        <v>57</v>
      </c>
      <c r="B67" s="1"/>
      <c r="C67" s="1" t="s">
        <v>32</v>
      </c>
      <c r="D67" s="1" t="s">
        <v>33</v>
      </c>
      <c r="E67" s="1"/>
      <c r="F67" s="1"/>
      <c r="G67" s="150"/>
      <c r="H67" s="151"/>
      <c r="I67" s="1"/>
      <c r="J67" s="1">
        <v>100</v>
      </c>
      <c r="K67" s="1">
        <v>100</v>
      </c>
      <c r="L67" s="1"/>
      <c r="M67" s="1"/>
      <c r="N67" s="1"/>
      <c r="O67" s="1"/>
    </row>
    <row r="68" spans="1:15" ht="22.9" customHeight="1">
      <c r="A68" s="4" t="s">
        <v>140</v>
      </c>
      <c r="B68" s="1"/>
      <c r="C68" s="5" t="s">
        <v>32</v>
      </c>
      <c r="D68" s="5" t="s">
        <v>33</v>
      </c>
      <c r="E68" s="1"/>
      <c r="F68" s="1"/>
      <c r="G68" s="150"/>
      <c r="H68" s="151"/>
      <c r="I68" s="1"/>
      <c r="J68" s="5">
        <f>J69+J70</f>
        <v>150</v>
      </c>
      <c r="K68" s="5">
        <f>K69+K70</f>
        <v>150</v>
      </c>
      <c r="L68" s="1"/>
      <c r="M68" s="1"/>
      <c r="N68" s="1"/>
      <c r="O68" s="1"/>
    </row>
    <row r="69" spans="1:15" ht="24" customHeight="1">
      <c r="A69" s="3" t="s">
        <v>58</v>
      </c>
      <c r="B69" s="1"/>
      <c r="C69" s="1" t="s">
        <v>32</v>
      </c>
      <c r="D69" s="1" t="s">
        <v>33</v>
      </c>
      <c r="E69" s="1"/>
      <c r="F69" s="1"/>
      <c r="G69" s="150"/>
      <c r="H69" s="151"/>
      <c r="I69" s="1"/>
      <c r="J69" s="1">
        <v>30</v>
      </c>
      <c r="K69" s="1">
        <v>30</v>
      </c>
      <c r="L69" s="1"/>
      <c r="M69" s="1"/>
      <c r="N69" s="1"/>
      <c r="O69" s="1"/>
    </row>
    <row r="70" spans="1:15" ht="37.15" customHeight="1">
      <c r="A70" s="3" t="s">
        <v>116</v>
      </c>
      <c r="B70" s="1"/>
      <c r="C70" s="1"/>
      <c r="D70" s="1"/>
      <c r="E70" s="1"/>
      <c r="F70" s="1"/>
      <c r="G70" s="10"/>
      <c r="H70" s="1"/>
      <c r="I70" s="1"/>
      <c r="J70" s="1">
        <v>120</v>
      </c>
      <c r="K70" s="1">
        <v>120</v>
      </c>
      <c r="L70" s="1"/>
      <c r="M70" s="1"/>
      <c r="N70" s="1"/>
      <c r="O70" s="1"/>
    </row>
    <row r="71" spans="1:15" ht="33.6" customHeight="1">
      <c r="A71" s="4" t="s">
        <v>141</v>
      </c>
      <c r="B71" s="1"/>
      <c r="C71" s="5" t="s">
        <v>32</v>
      </c>
      <c r="D71" s="5" t="s">
        <v>33</v>
      </c>
      <c r="E71" s="5"/>
      <c r="F71" s="1"/>
      <c r="G71" s="150"/>
      <c r="H71" s="151"/>
      <c r="I71" s="1"/>
      <c r="J71" s="5">
        <f>J72+J73</f>
        <v>150</v>
      </c>
      <c r="K71" s="5">
        <f>K72+K73</f>
        <v>150</v>
      </c>
      <c r="L71" s="1"/>
      <c r="M71" s="1"/>
      <c r="N71" s="1"/>
      <c r="O71" s="1"/>
    </row>
    <row r="72" spans="1:15" ht="38.450000000000003" customHeight="1">
      <c r="A72" s="3" t="s">
        <v>59</v>
      </c>
      <c r="B72" s="1"/>
      <c r="C72" s="1" t="s">
        <v>32</v>
      </c>
      <c r="D72" s="1" t="s">
        <v>33</v>
      </c>
      <c r="E72" s="1"/>
      <c r="F72" s="1"/>
      <c r="G72" s="150"/>
      <c r="H72" s="151"/>
      <c r="I72" s="1"/>
      <c r="J72" s="1">
        <v>50</v>
      </c>
      <c r="K72" s="1">
        <v>50</v>
      </c>
      <c r="L72" s="1"/>
      <c r="M72" s="1"/>
      <c r="N72" s="1"/>
      <c r="O72" s="1"/>
    </row>
    <row r="73" spans="1:15" ht="36.6" customHeight="1">
      <c r="A73" s="3" t="s">
        <v>117</v>
      </c>
      <c r="B73" s="1"/>
      <c r="C73" s="1"/>
      <c r="D73" s="1"/>
      <c r="E73" s="1"/>
      <c r="F73" s="1"/>
      <c r="G73" s="10"/>
      <c r="H73" s="1"/>
      <c r="I73" s="1"/>
      <c r="J73" s="1">
        <v>100</v>
      </c>
      <c r="K73" s="1">
        <v>100</v>
      </c>
      <c r="L73" s="1"/>
      <c r="M73" s="1"/>
      <c r="N73" s="1"/>
      <c r="O73" s="1"/>
    </row>
    <row r="74" spans="1:15" ht="34.15" customHeight="1">
      <c r="A74" s="4" t="s">
        <v>156</v>
      </c>
      <c r="B74" s="1"/>
      <c r="C74" s="5" t="s">
        <v>32</v>
      </c>
      <c r="D74" s="5" t="s">
        <v>33</v>
      </c>
      <c r="E74" s="5"/>
      <c r="F74" s="5"/>
      <c r="G74" s="152"/>
      <c r="H74" s="153"/>
      <c r="I74" s="5"/>
      <c r="J74" s="5">
        <f>J75+J76+J77</f>
        <v>100</v>
      </c>
      <c r="K74" s="5">
        <f>K75+K76+K77</f>
        <v>100</v>
      </c>
      <c r="L74" s="5"/>
      <c r="M74" s="1"/>
      <c r="N74" s="1"/>
      <c r="O74" s="1"/>
    </row>
    <row r="75" spans="1:15" ht="37.5">
      <c r="A75" s="3" t="s">
        <v>118</v>
      </c>
      <c r="B75" s="1"/>
      <c r="C75" s="1" t="s">
        <v>60</v>
      </c>
      <c r="D75" s="1" t="s">
        <v>20</v>
      </c>
      <c r="E75" s="1"/>
      <c r="F75" s="1"/>
      <c r="G75" s="150"/>
      <c r="H75" s="151"/>
      <c r="I75" s="1"/>
      <c r="J75" s="1">
        <v>60</v>
      </c>
      <c r="K75" s="1">
        <v>60</v>
      </c>
      <c r="L75" s="1"/>
      <c r="M75" s="1"/>
      <c r="N75" s="1"/>
      <c r="O75" s="1"/>
    </row>
    <row r="76" spans="1:15" ht="37.9" customHeight="1">
      <c r="A76" s="3" t="s">
        <v>61</v>
      </c>
      <c r="B76" s="1"/>
      <c r="C76" s="1" t="s">
        <v>32</v>
      </c>
      <c r="D76" s="1" t="s">
        <v>33</v>
      </c>
      <c r="E76" s="1"/>
      <c r="F76" s="1"/>
      <c r="G76" s="150"/>
      <c r="H76" s="151"/>
      <c r="I76" s="1"/>
      <c r="J76" s="1">
        <v>20</v>
      </c>
      <c r="K76" s="1">
        <v>20</v>
      </c>
      <c r="L76" s="1"/>
      <c r="M76" s="1"/>
      <c r="N76" s="1"/>
      <c r="O76" s="1"/>
    </row>
    <row r="77" spans="1:15" ht="52.9" customHeight="1">
      <c r="A77" s="3" t="s">
        <v>119</v>
      </c>
      <c r="B77" s="1"/>
      <c r="C77" s="1"/>
      <c r="D77" s="1"/>
      <c r="E77" s="1"/>
      <c r="F77" s="1"/>
      <c r="G77" s="10"/>
      <c r="H77" s="1"/>
      <c r="I77" s="1"/>
      <c r="J77" s="1">
        <v>20</v>
      </c>
      <c r="K77" s="1">
        <v>20</v>
      </c>
      <c r="L77" s="1"/>
      <c r="M77" s="1"/>
      <c r="N77" s="1"/>
      <c r="O77" s="1"/>
    </row>
    <row r="78" spans="1:15" ht="17.25" customHeight="1">
      <c r="A78" s="7" t="s">
        <v>62</v>
      </c>
      <c r="B78" s="5"/>
      <c r="C78" s="5"/>
      <c r="D78" s="5"/>
      <c r="E78" s="5"/>
      <c r="F78" s="5"/>
      <c r="G78" s="152"/>
      <c r="H78" s="153"/>
      <c r="I78" s="5"/>
      <c r="J78" s="5">
        <f>J56+J59+J62+J65+J68+J71+J74</f>
        <v>1175</v>
      </c>
      <c r="K78" s="5">
        <f>K56+K59+K62+K65+K68+K71+K74</f>
        <v>1175</v>
      </c>
      <c r="L78" s="5"/>
      <c r="M78" s="5"/>
      <c r="N78" s="5"/>
      <c r="O78" s="5"/>
    </row>
    <row r="79" spans="1:15" ht="15" customHeight="1">
      <c r="A79" s="154" t="s">
        <v>63</v>
      </c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6"/>
    </row>
    <row r="80" spans="1:15" ht="51">
      <c r="A80" s="4" t="s">
        <v>142</v>
      </c>
      <c r="B80" s="1"/>
      <c r="C80" s="5" t="s">
        <v>24</v>
      </c>
      <c r="D80" s="5" t="s">
        <v>28</v>
      </c>
      <c r="E80" s="5"/>
      <c r="F80" s="5"/>
      <c r="G80" s="152"/>
      <c r="H80" s="153"/>
      <c r="I80" s="5"/>
      <c r="J80" s="5">
        <f>J81+J82+J83+J84+J85+J86</f>
        <v>1231.5999999999999</v>
      </c>
      <c r="K80" s="5">
        <f>K81+K82+K83+K84+K85+K86</f>
        <v>1231.5999999999999</v>
      </c>
      <c r="L80" s="5"/>
      <c r="M80" s="1"/>
      <c r="N80" s="1"/>
      <c r="O80" s="1"/>
    </row>
    <row r="81" spans="1:15" ht="38.25">
      <c r="A81" s="3" t="s">
        <v>64</v>
      </c>
      <c r="B81" s="1"/>
      <c r="C81" s="1" t="s">
        <v>24</v>
      </c>
      <c r="D81" s="1" t="s">
        <v>28</v>
      </c>
      <c r="E81" s="1"/>
      <c r="F81" s="1"/>
      <c r="G81" s="150"/>
      <c r="H81" s="151"/>
      <c r="I81" s="1"/>
      <c r="J81" s="1">
        <v>349.6</v>
      </c>
      <c r="K81" s="1">
        <v>349.6</v>
      </c>
      <c r="L81" s="1"/>
      <c r="M81" s="1"/>
      <c r="N81" s="1"/>
      <c r="O81" s="1"/>
    </row>
    <row r="82" spans="1:15" ht="25.5">
      <c r="A82" s="3" t="s">
        <v>65</v>
      </c>
      <c r="B82" s="1"/>
      <c r="C82" s="1"/>
      <c r="D82" s="1"/>
      <c r="E82" s="1"/>
      <c r="F82" s="1"/>
      <c r="G82" s="150"/>
      <c r="H82" s="151"/>
      <c r="I82" s="1"/>
      <c r="J82" s="1">
        <v>12</v>
      </c>
      <c r="K82" s="1">
        <v>12</v>
      </c>
      <c r="L82" s="1"/>
      <c r="M82" s="1"/>
      <c r="N82" s="1"/>
      <c r="O82" s="1"/>
    </row>
    <row r="83" spans="1:15" ht="25.5">
      <c r="A83" s="3" t="s">
        <v>66</v>
      </c>
      <c r="B83" s="1"/>
      <c r="C83" s="1"/>
      <c r="D83" s="1"/>
      <c r="E83" s="1"/>
      <c r="F83" s="1"/>
      <c r="G83" s="150"/>
      <c r="H83" s="151"/>
      <c r="I83" s="1"/>
      <c r="J83" s="1">
        <v>60.4</v>
      </c>
      <c r="K83" s="1">
        <v>60.4</v>
      </c>
      <c r="L83" s="1"/>
      <c r="M83" s="1"/>
      <c r="N83" s="1"/>
      <c r="O83" s="1"/>
    </row>
    <row r="84" spans="1:15" ht="38.25">
      <c r="A84" s="3" t="s">
        <v>67</v>
      </c>
      <c r="B84" s="1"/>
      <c r="C84" s="1" t="s">
        <v>24</v>
      </c>
      <c r="D84" s="1" t="s">
        <v>28</v>
      </c>
      <c r="E84" s="1"/>
      <c r="F84" s="1"/>
      <c r="G84" s="150"/>
      <c r="H84" s="151"/>
      <c r="I84" s="1"/>
      <c r="J84" s="1">
        <v>509.6</v>
      </c>
      <c r="K84" s="1">
        <v>509.6</v>
      </c>
      <c r="L84" s="1"/>
      <c r="M84" s="1"/>
      <c r="N84" s="1"/>
      <c r="O84" s="1"/>
    </row>
    <row r="85" spans="1:15" ht="122.45" customHeight="1">
      <c r="A85" s="3" t="s">
        <v>99</v>
      </c>
      <c r="B85" s="1"/>
      <c r="C85" s="1"/>
      <c r="D85" s="1"/>
      <c r="E85" s="1"/>
      <c r="F85" s="1"/>
      <c r="G85" s="150"/>
      <c r="H85" s="151"/>
      <c r="I85" s="1"/>
      <c r="J85" s="1">
        <v>150</v>
      </c>
      <c r="K85" s="1">
        <v>150</v>
      </c>
      <c r="L85" s="1"/>
      <c r="M85" s="1"/>
      <c r="N85" s="1"/>
      <c r="O85" s="1"/>
    </row>
    <row r="86" spans="1:15" ht="25.5">
      <c r="A86" s="3" t="s">
        <v>68</v>
      </c>
      <c r="B86" s="1"/>
      <c r="C86" s="1"/>
      <c r="D86" s="1"/>
      <c r="E86" s="1"/>
      <c r="F86" s="1"/>
      <c r="G86" s="150"/>
      <c r="H86" s="151"/>
      <c r="I86" s="1"/>
      <c r="J86" s="1">
        <v>150</v>
      </c>
      <c r="K86" s="1">
        <v>150</v>
      </c>
      <c r="L86" s="1"/>
      <c r="M86" s="1"/>
      <c r="N86" s="1"/>
      <c r="O86" s="1"/>
    </row>
    <row r="87" spans="1:15" ht="63.75">
      <c r="A87" s="4" t="s">
        <v>143</v>
      </c>
      <c r="B87" s="1"/>
      <c r="C87" s="5" t="s">
        <v>32</v>
      </c>
      <c r="D87" s="5" t="s">
        <v>33</v>
      </c>
      <c r="E87" s="5"/>
      <c r="F87" s="5"/>
      <c r="G87" s="152"/>
      <c r="H87" s="153"/>
      <c r="I87" s="5"/>
      <c r="J87" s="5">
        <v>500</v>
      </c>
      <c r="K87" s="5">
        <v>500</v>
      </c>
      <c r="L87" s="1"/>
      <c r="M87" s="1"/>
      <c r="N87" s="1"/>
      <c r="O87" s="1"/>
    </row>
    <row r="88" spans="1:15" ht="40.5" customHeight="1">
      <c r="A88" s="3" t="s">
        <v>69</v>
      </c>
      <c r="B88" s="1"/>
      <c r="C88" s="1" t="s">
        <v>32</v>
      </c>
      <c r="D88" s="1" t="s">
        <v>33</v>
      </c>
      <c r="E88" s="1"/>
      <c r="F88" s="1"/>
      <c r="G88" s="150"/>
      <c r="H88" s="151"/>
      <c r="I88" s="1"/>
      <c r="J88" s="1">
        <v>500</v>
      </c>
      <c r="K88" s="1">
        <v>500</v>
      </c>
      <c r="L88" s="1"/>
      <c r="M88" s="1"/>
      <c r="N88" s="1"/>
      <c r="O88" s="1"/>
    </row>
    <row r="89" spans="1:15" ht="18.75" customHeight="1">
      <c r="A89" s="7" t="s">
        <v>70</v>
      </c>
      <c r="B89" s="5"/>
      <c r="C89" s="5"/>
      <c r="D89" s="5"/>
      <c r="E89" s="5"/>
      <c r="F89" s="5"/>
      <c r="G89" s="152"/>
      <c r="H89" s="153"/>
      <c r="I89" s="5"/>
      <c r="J89" s="5">
        <f>J80+J87</f>
        <v>1731.6</v>
      </c>
      <c r="K89" s="5">
        <f>K80+K87</f>
        <v>1731.6</v>
      </c>
      <c r="L89" s="5"/>
      <c r="M89" s="5"/>
      <c r="N89" s="5"/>
      <c r="O89" s="5"/>
    </row>
    <row r="90" spans="1:15" ht="18.75" customHeight="1">
      <c r="A90" s="154" t="s">
        <v>71</v>
      </c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6"/>
    </row>
    <row r="91" spans="1:15" ht="49.5" customHeight="1">
      <c r="A91" s="4" t="s">
        <v>144</v>
      </c>
      <c r="B91" s="1"/>
      <c r="C91" s="5" t="s">
        <v>32</v>
      </c>
      <c r="D91" s="5" t="s">
        <v>33</v>
      </c>
      <c r="E91" s="5"/>
      <c r="F91" s="5"/>
      <c r="G91" s="152"/>
      <c r="H91" s="153"/>
      <c r="I91" s="5"/>
      <c r="J91" s="5">
        <v>15003.8</v>
      </c>
      <c r="K91" s="5">
        <v>204</v>
      </c>
      <c r="L91" s="5">
        <v>14768.8</v>
      </c>
      <c r="M91" s="1"/>
      <c r="N91" s="1"/>
      <c r="O91" s="1"/>
    </row>
    <row r="92" spans="1:15" ht="51">
      <c r="A92" s="3" t="s">
        <v>72</v>
      </c>
      <c r="B92" s="1"/>
      <c r="C92" s="1" t="s">
        <v>32</v>
      </c>
      <c r="D92" s="1" t="s">
        <v>33</v>
      </c>
      <c r="E92" s="1"/>
      <c r="F92" s="1"/>
      <c r="G92" s="150"/>
      <c r="H92" s="151"/>
      <c r="I92" s="1"/>
      <c r="J92" s="1">
        <v>15003.8</v>
      </c>
      <c r="K92" s="1">
        <v>204</v>
      </c>
      <c r="L92" s="1">
        <v>14768.8</v>
      </c>
      <c r="M92" s="1"/>
      <c r="N92" s="1"/>
      <c r="O92" s="1"/>
    </row>
    <row r="93" spans="1:15" ht="72" customHeight="1">
      <c r="A93" s="4" t="s">
        <v>145</v>
      </c>
      <c r="B93" s="1"/>
      <c r="C93" s="5" t="s">
        <v>32</v>
      </c>
      <c r="D93" s="5" t="s">
        <v>33</v>
      </c>
      <c r="E93" s="5"/>
      <c r="F93" s="5"/>
      <c r="G93" s="152"/>
      <c r="H93" s="153"/>
      <c r="I93" s="5"/>
      <c r="J93" s="5">
        <f>K93+L93</f>
        <v>333101.07999999996</v>
      </c>
      <c r="K93" s="5">
        <f>K94+K98+K102+K106+K110+K113+K114+K118+K122+K125</f>
        <v>107179.67999999998</v>
      </c>
      <c r="L93" s="5">
        <v>225921.4</v>
      </c>
      <c r="M93" s="1"/>
      <c r="N93" s="1"/>
      <c r="O93" s="1"/>
    </row>
    <row r="94" spans="1:15" ht="51">
      <c r="A94" s="11" t="s">
        <v>101</v>
      </c>
      <c r="B94" s="1"/>
      <c r="C94" s="1" t="s">
        <v>32</v>
      </c>
      <c r="D94" s="1" t="s">
        <v>33</v>
      </c>
      <c r="E94" s="1"/>
      <c r="F94" s="1"/>
      <c r="G94" s="150"/>
      <c r="H94" s="151"/>
      <c r="I94" s="1"/>
      <c r="J94" s="18">
        <f>K94+L94</f>
        <v>272700.98</v>
      </c>
      <c r="K94" s="5">
        <f>K95+K96+K97</f>
        <v>46779.58</v>
      </c>
      <c r="L94" s="1">
        <v>225921.4</v>
      </c>
      <c r="M94" s="1"/>
      <c r="N94" s="1"/>
      <c r="O94" s="1"/>
    </row>
    <row r="95" spans="1:15">
      <c r="A95" s="3" t="s">
        <v>102</v>
      </c>
      <c r="B95" s="1"/>
      <c r="C95" s="1"/>
      <c r="D95" s="1"/>
      <c r="E95" s="1"/>
      <c r="F95" s="1"/>
      <c r="G95" s="10"/>
      <c r="H95" s="1"/>
      <c r="I95" s="1"/>
      <c r="J95" s="1"/>
      <c r="K95" s="1">
        <v>24281.200000000001</v>
      </c>
      <c r="L95" s="1"/>
      <c r="M95" s="1"/>
      <c r="N95" s="1"/>
      <c r="O95" s="1"/>
    </row>
    <row r="96" spans="1:15">
      <c r="A96" s="3" t="s">
        <v>103</v>
      </c>
      <c r="B96" s="1"/>
      <c r="C96" s="1"/>
      <c r="D96" s="1"/>
      <c r="E96" s="1"/>
      <c r="F96" s="1"/>
      <c r="G96" s="10"/>
      <c r="H96" s="1"/>
      <c r="I96" s="1"/>
      <c r="J96" s="1"/>
      <c r="K96" s="1">
        <v>6471.38</v>
      </c>
      <c r="L96" s="1"/>
      <c r="M96" s="1"/>
      <c r="N96" s="1"/>
      <c r="O96" s="1"/>
    </row>
    <row r="97" spans="1:15">
      <c r="A97" s="3" t="s">
        <v>104</v>
      </c>
      <c r="B97" s="1"/>
      <c r="C97" s="1"/>
      <c r="D97" s="1"/>
      <c r="E97" s="1"/>
      <c r="F97" s="1"/>
      <c r="G97" s="10"/>
      <c r="H97" s="1"/>
      <c r="I97" s="1"/>
      <c r="J97" s="1"/>
      <c r="K97" s="1">
        <v>16027</v>
      </c>
      <c r="L97" s="1"/>
      <c r="M97" s="1"/>
      <c r="N97" s="1"/>
      <c r="O97" s="1"/>
    </row>
    <row r="98" spans="1:15" ht="25.5">
      <c r="A98" s="11" t="s">
        <v>105</v>
      </c>
      <c r="B98" s="1"/>
      <c r="C98" s="1"/>
      <c r="D98" s="1"/>
      <c r="E98" s="1"/>
      <c r="F98" s="1"/>
      <c r="G98" s="10"/>
      <c r="H98" s="1"/>
      <c r="I98" s="1"/>
      <c r="J98" s="1">
        <f>K98+L98</f>
        <v>29263.899999999998</v>
      </c>
      <c r="K98" s="5">
        <f>K99+K100+K101</f>
        <v>29263.899999999998</v>
      </c>
      <c r="L98" s="1">
        <v>0</v>
      </c>
      <c r="M98" s="1"/>
      <c r="N98" s="1"/>
      <c r="O98" s="1"/>
    </row>
    <row r="99" spans="1:15">
      <c r="A99" s="3" t="s">
        <v>102</v>
      </c>
      <c r="B99" s="1"/>
      <c r="C99" s="1"/>
      <c r="D99" s="1"/>
      <c r="E99" s="1"/>
      <c r="F99" s="1"/>
      <c r="G99" s="10"/>
      <c r="H99" s="1"/>
      <c r="I99" s="1"/>
      <c r="J99" s="1"/>
      <c r="K99" s="1">
        <v>19265.3</v>
      </c>
      <c r="L99" s="1"/>
      <c r="M99" s="1"/>
      <c r="N99" s="1"/>
      <c r="O99" s="1"/>
    </row>
    <row r="100" spans="1:15">
      <c r="A100" s="3" t="s">
        <v>103</v>
      </c>
      <c r="B100" s="1"/>
      <c r="C100" s="1"/>
      <c r="D100" s="1"/>
      <c r="E100" s="1"/>
      <c r="F100" s="1"/>
      <c r="G100" s="10"/>
      <c r="H100" s="1"/>
      <c r="I100" s="1"/>
      <c r="J100" s="1"/>
      <c r="K100" s="1">
        <v>8164.8</v>
      </c>
      <c r="L100" s="1"/>
      <c r="M100" s="1"/>
      <c r="N100" s="1"/>
      <c r="O100" s="1"/>
    </row>
    <row r="101" spans="1:15">
      <c r="A101" s="3" t="s">
        <v>104</v>
      </c>
      <c r="B101" s="1"/>
      <c r="C101" s="1"/>
      <c r="D101" s="1"/>
      <c r="E101" s="1"/>
      <c r="F101" s="1"/>
      <c r="G101" s="10"/>
      <c r="H101" s="1"/>
      <c r="I101" s="1"/>
      <c r="J101" s="1"/>
      <c r="K101" s="1">
        <v>1833.8</v>
      </c>
      <c r="L101" s="1"/>
      <c r="M101" s="1"/>
      <c r="N101" s="1"/>
      <c r="O101" s="1"/>
    </row>
    <row r="102" spans="1:15">
      <c r="A102" s="11" t="s">
        <v>78</v>
      </c>
      <c r="B102" s="1"/>
      <c r="C102" s="1"/>
      <c r="D102" s="1"/>
      <c r="E102" s="1"/>
      <c r="F102" s="1"/>
      <c r="G102" s="10"/>
      <c r="H102" s="1"/>
      <c r="I102" s="1"/>
      <c r="J102" s="1">
        <f>K102+L102</f>
        <v>2369.8999999999996</v>
      </c>
      <c r="K102" s="5">
        <f>K103+K104+K105</f>
        <v>2369.8999999999996</v>
      </c>
      <c r="L102" s="1">
        <v>0</v>
      </c>
      <c r="M102" s="1"/>
      <c r="N102" s="1"/>
      <c r="O102" s="1"/>
    </row>
    <row r="103" spans="1:15">
      <c r="A103" s="3" t="s">
        <v>102</v>
      </c>
      <c r="B103" s="1"/>
      <c r="C103" s="1"/>
      <c r="D103" s="1"/>
      <c r="E103" s="1"/>
      <c r="F103" s="1"/>
      <c r="G103" s="10"/>
      <c r="H103" s="1"/>
      <c r="I103" s="1"/>
      <c r="J103" s="1"/>
      <c r="K103" s="1">
        <v>1108.5999999999999</v>
      </c>
      <c r="L103" s="1"/>
      <c r="M103" s="1"/>
      <c r="N103" s="1"/>
      <c r="O103" s="1"/>
    </row>
    <row r="104" spans="1:15">
      <c r="A104" s="3" t="s">
        <v>103</v>
      </c>
      <c r="B104" s="1"/>
      <c r="C104" s="1"/>
      <c r="D104" s="1"/>
      <c r="E104" s="1"/>
      <c r="F104" s="1"/>
      <c r="G104" s="10"/>
      <c r="H104" s="1"/>
      <c r="I104" s="1"/>
      <c r="J104" s="1"/>
      <c r="K104" s="1">
        <v>1202.3</v>
      </c>
      <c r="L104" s="1"/>
      <c r="M104" s="1"/>
      <c r="N104" s="1"/>
      <c r="O104" s="1"/>
    </row>
    <row r="105" spans="1:15">
      <c r="A105" s="3" t="s">
        <v>104</v>
      </c>
      <c r="B105" s="1"/>
      <c r="C105" s="1"/>
      <c r="D105" s="1"/>
      <c r="E105" s="1"/>
      <c r="F105" s="1"/>
      <c r="G105" s="10"/>
      <c r="H105" s="1"/>
      <c r="I105" s="1"/>
      <c r="J105" s="1"/>
      <c r="K105" s="1">
        <v>59</v>
      </c>
      <c r="L105" s="1"/>
      <c r="M105" s="1"/>
      <c r="N105" s="1"/>
      <c r="O105" s="1"/>
    </row>
    <row r="106" spans="1:15">
      <c r="A106" s="11" t="s">
        <v>79</v>
      </c>
      <c r="B106" s="1"/>
      <c r="C106" s="1"/>
      <c r="D106" s="1"/>
      <c r="E106" s="1"/>
      <c r="F106" s="1"/>
      <c r="G106" s="10"/>
      <c r="H106" s="1"/>
      <c r="I106" s="1"/>
      <c r="J106" s="1">
        <f>K106+L106</f>
        <v>7253.1</v>
      </c>
      <c r="K106" s="5">
        <f>K107+K108+K109</f>
        <v>7253.1</v>
      </c>
      <c r="L106" s="1">
        <v>0</v>
      </c>
      <c r="M106" s="1"/>
      <c r="N106" s="1"/>
      <c r="O106" s="1"/>
    </row>
    <row r="107" spans="1:15">
      <c r="A107" s="3" t="s">
        <v>102</v>
      </c>
      <c r="B107" s="1"/>
      <c r="C107" s="1"/>
      <c r="D107" s="1"/>
      <c r="E107" s="1"/>
      <c r="F107" s="1"/>
      <c r="G107" s="10"/>
      <c r="H107" s="1"/>
      <c r="I107" s="1"/>
      <c r="J107" s="1"/>
      <c r="K107" s="1">
        <v>5446.1</v>
      </c>
      <c r="L107" s="1"/>
      <c r="M107" s="1"/>
      <c r="N107" s="1"/>
      <c r="O107" s="1"/>
    </row>
    <row r="108" spans="1:15">
      <c r="A108" s="3" t="s">
        <v>103</v>
      </c>
      <c r="B108" s="1"/>
      <c r="C108" s="1"/>
      <c r="D108" s="1"/>
      <c r="E108" s="1"/>
      <c r="F108" s="1"/>
      <c r="G108" s="10"/>
      <c r="H108" s="1"/>
      <c r="I108" s="1"/>
      <c r="J108" s="1"/>
      <c r="K108" s="1">
        <v>1581.7</v>
      </c>
      <c r="L108" s="1"/>
      <c r="M108" s="1"/>
      <c r="N108" s="1"/>
      <c r="O108" s="1"/>
    </row>
    <row r="109" spans="1:15">
      <c r="A109" s="3" t="s">
        <v>104</v>
      </c>
      <c r="B109" s="1"/>
      <c r="C109" s="1"/>
      <c r="D109" s="1"/>
      <c r="E109" s="1"/>
      <c r="F109" s="1"/>
      <c r="G109" s="10"/>
      <c r="H109" s="1"/>
      <c r="I109" s="1"/>
      <c r="J109" s="1"/>
      <c r="K109" s="1">
        <v>225.3</v>
      </c>
      <c r="L109" s="1"/>
      <c r="M109" s="1"/>
      <c r="N109" s="1"/>
      <c r="O109" s="1"/>
    </row>
    <row r="110" spans="1:15">
      <c r="A110" s="11" t="s">
        <v>80</v>
      </c>
      <c r="B110" s="1"/>
      <c r="C110" s="1"/>
      <c r="D110" s="1"/>
      <c r="E110" s="1"/>
      <c r="F110" s="1"/>
      <c r="G110" s="10"/>
      <c r="H110" s="1"/>
      <c r="I110" s="1"/>
      <c r="J110" s="1">
        <f>K110+L110</f>
        <v>645.70000000000005</v>
      </c>
      <c r="K110" s="5">
        <f>K111+K112</f>
        <v>645.70000000000005</v>
      </c>
      <c r="L110" s="1">
        <v>0</v>
      </c>
      <c r="M110" s="1"/>
      <c r="N110" s="1"/>
      <c r="O110" s="1"/>
    </row>
    <row r="111" spans="1:15">
      <c r="A111" s="3" t="s">
        <v>102</v>
      </c>
      <c r="B111" s="1"/>
      <c r="C111" s="1"/>
      <c r="D111" s="1"/>
      <c r="E111" s="1"/>
      <c r="F111" s="1"/>
      <c r="G111" s="10"/>
      <c r="H111" s="1"/>
      <c r="I111" s="1"/>
      <c r="J111" s="1"/>
      <c r="K111" s="1">
        <v>375.3</v>
      </c>
      <c r="L111" s="1"/>
      <c r="M111" s="1"/>
      <c r="N111" s="1"/>
      <c r="O111" s="1"/>
    </row>
    <row r="112" spans="1:15">
      <c r="A112" s="3" t="s">
        <v>103</v>
      </c>
      <c r="B112" s="1"/>
      <c r="C112" s="1"/>
      <c r="D112" s="1"/>
      <c r="E112" s="1"/>
      <c r="F112" s="1"/>
      <c r="G112" s="10"/>
      <c r="H112" s="1"/>
      <c r="I112" s="1"/>
      <c r="J112" s="1"/>
      <c r="K112" s="1">
        <v>270.39999999999998</v>
      </c>
      <c r="L112" s="1"/>
      <c r="M112" s="1"/>
      <c r="N112" s="1"/>
      <c r="O112" s="1"/>
    </row>
    <row r="113" spans="1:15">
      <c r="A113" s="3" t="s">
        <v>106</v>
      </c>
      <c r="B113" s="1"/>
      <c r="C113" s="1"/>
      <c r="D113" s="1"/>
      <c r="E113" s="1"/>
      <c r="F113" s="1"/>
      <c r="G113" s="10"/>
      <c r="H113" s="1"/>
      <c r="I113" s="1"/>
      <c r="J113" s="1">
        <f>K113+L113</f>
        <v>8340.9</v>
      </c>
      <c r="K113" s="5">
        <v>8340.9</v>
      </c>
      <c r="L113" s="1">
        <v>0</v>
      </c>
      <c r="M113" s="1"/>
      <c r="N113" s="1"/>
      <c r="O113" s="1"/>
    </row>
    <row r="114" spans="1:15">
      <c r="A114" s="11" t="s">
        <v>81</v>
      </c>
      <c r="B114" s="1"/>
      <c r="C114" s="1"/>
      <c r="D114" s="1"/>
      <c r="E114" s="1"/>
      <c r="F114" s="1"/>
      <c r="G114" s="10"/>
      <c r="H114" s="1"/>
      <c r="I114" s="1"/>
      <c r="J114" s="1">
        <f>K114+L114</f>
        <v>9930.6999999999989</v>
      </c>
      <c r="K114" s="5">
        <f>K115+K116+K117</f>
        <v>9930.6999999999989</v>
      </c>
      <c r="L114" s="1">
        <v>0</v>
      </c>
      <c r="M114" s="1"/>
      <c r="N114" s="1"/>
      <c r="O114" s="1"/>
    </row>
    <row r="115" spans="1:15">
      <c r="A115" s="3" t="s">
        <v>102</v>
      </c>
      <c r="B115" s="1"/>
      <c r="C115" s="1"/>
      <c r="D115" s="1"/>
      <c r="E115" s="1"/>
      <c r="F115" s="1"/>
      <c r="G115" s="10"/>
      <c r="H115" s="1"/>
      <c r="I115" s="1"/>
      <c r="J115" s="1"/>
      <c r="K115" s="1">
        <v>7454.2</v>
      </c>
      <c r="L115" s="1"/>
      <c r="M115" s="1"/>
      <c r="N115" s="1"/>
      <c r="O115" s="1"/>
    </row>
    <row r="116" spans="1:15">
      <c r="A116" s="3" t="s">
        <v>103</v>
      </c>
      <c r="B116" s="1"/>
      <c r="C116" s="1"/>
      <c r="D116" s="1"/>
      <c r="E116" s="1"/>
      <c r="F116" s="1"/>
      <c r="G116" s="10"/>
      <c r="H116" s="1"/>
      <c r="I116" s="1"/>
      <c r="J116" s="1"/>
      <c r="K116" s="1">
        <v>2306.1999999999998</v>
      </c>
      <c r="L116" s="1"/>
      <c r="M116" s="1"/>
      <c r="N116" s="1"/>
      <c r="O116" s="1"/>
    </row>
    <row r="117" spans="1:15">
      <c r="A117" s="3" t="s">
        <v>104</v>
      </c>
      <c r="B117" s="1"/>
      <c r="C117" s="1"/>
      <c r="D117" s="1"/>
      <c r="E117" s="1"/>
      <c r="F117" s="1"/>
      <c r="G117" s="10"/>
      <c r="H117" s="1"/>
      <c r="I117" s="1"/>
      <c r="J117" s="1"/>
      <c r="K117" s="1">
        <v>170.3</v>
      </c>
      <c r="L117" s="1"/>
      <c r="M117" s="1"/>
      <c r="N117" s="1"/>
      <c r="O117" s="1"/>
    </row>
    <row r="118" spans="1:15">
      <c r="A118" s="11" t="s">
        <v>82</v>
      </c>
      <c r="B118" s="1"/>
      <c r="C118" s="1"/>
      <c r="D118" s="1"/>
      <c r="E118" s="1"/>
      <c r="F118" s="1"/>
      <c r="G118" s="10"/>
      <c r="H118" s="1"/>
      <c r="I118" s="1"/>
      <c r="J118" s="1">
        <f>K118+L118</f>
        <v>1108.7</v>
      </c>
      <c r="K118" s="5">
        <f>K119+K120+K121</f>
        <v>1108.7</v>
      </c>
      <c r="L118" s="1">
        <v>0</v>
      </c>
      <c r="M118" s="1"/>
      <c r="N118" s="1"/>
      <c r="O118" s="1"/>
    </row>
    <row r="119" spans="1:15">
      <c r="A119" s="3" t="s">
        <v>102</v>
      </c>
      <c r="B119" s="1"/>
      <c r="C119" s="1"/>
      <c r="D119" s="1"/>
      <c r="E119" s="1"/>
      <c r="F119" s="1"/>
      <c r="G119" s="10"/>
      <c r="H119" s="1"/>
      <c r="I119" s="1"/>
      <c r="J119" s="1"/>
      <c r="K119" s="1">
        <v>698.6</v>
      </c>
      <c r="L119" s="1"/>
      <c r="M119" s="1"/>
      <c r="N119" s="1"/>
      <c r="O119" s="1"/>
    </row>
    <row r="120" spans="1:15">
      <c r="A120" s="3" t="s">
        <v>103</v>
      </c>
      <c r="B120" s="1"/>
      <c r="C120" s="1"/>
      <c r="D120" s="1"/>
      <c r="E120" s="1"/>
      <c r="F120" s="1"/>
      <c r="G120" s="10"/>
      <c r="H120" s="1"/>
      <c r="I120" s="1"/>
      <c r="J120" s="1"/>
      <c r="K120" s="1">
        <v>262.10000000000002</v>
      </c>
      <c r="L120" s="1"/>
      <c r="M120" s="1"/>
      <c r="N120" s="1"/>
      <c r="O120" s="1"/>
    </row>
    <row r="121" spans="1:15">
      <c r="A121" s="3" t="s">
        <v>104</v>
      </c>
      <c r="B121" s="1"/>
      <c r="C121" s="1"/>
      <c r="D121" s="1"/>
      <c r="E121" s="1"/>
      <c r="F121" s="1"/>
      <c r="G121" s="10"/>
      <c r="H121" s="1"/>
      <c r="I121" s="1"/>
      <c r="J121" s="1"/>
      <c r="K121" s="1">
        <v>148</v>
      </c>
      <c r="L121" s="1"/>
      <c r="M121" s="1"/>
      <c r="N121" s="1"/>
      <c r="O121" s="1"/>
    </row>
    <row r="122" spans="1:15">
      <c r="A122" s="11" t="s">
        <v>83</v>
      </c>
      <c r="B122" s="1"/>
      <c r="C122" s="1"/>
      <c r="D122" s="1"/>
      <c r="E122" s="1"/>
      <c r="F122" s="1"/>
      <c r="G122" s="10"/>
      <c r="H122" s="1"/>
      <c r="I122" s="1"/>
      <c r="J122" s="1">
        <f>K122+L122</f>
        <v>1439.2</v>
      </c>
      <c r="K122" s="5">
        <f>K123+K124</f>
        <v>1439.2</v>
      </c>
      <c r="L122" s="1">
        <v>0</v>
      </c>
      <c r="M122" s="1"/>
      <c r="N122" s="1"/>
      <c r="O122" s="1"/>
    </row>
    <row r="123" spans="1:15">
      <c r="A123" s="3" t="s">
        <v>102</v>
      </c>
      <c r="B123" s="1"/>
      <c r="C123" s="1"/>
      <c r="D123" s="1"/>
      <c r="E123" s="1"/>
      <c r="F123" s="1"/>
      <c r="G123" s="10"/>
      <c r="H123" s="1"/>
      <c r="I123" s="1"/>
      <c r="J123" s="1"/>
      <c r="K123" s="1">
        <v>268</v>
      </c>
      <c r="L123" s="1"/>
      <c r="M123" s="1"/>
      <c r="N123" s="1"/>
      <c r="O123" s="1"/>
    </row>
    <row r="124" spans="1:15">
      <c r="A124" s="3" t="s">
        <v>103</v>
      </c>
      <c r="B124" s="1"/>
      <c r="C124" s="1"/>
      <c r="D124" s="1"/>
      <c r="E124" s="1"/>
      <c r="F124" s="1"/>
      <c r="G124" s="10"/>
      <c r="H124" s="1"/>
      <c r="I124" s="1"/>
      <c r="J124" s="1"/>
      <c r="K124" s="1">
        <v>1171.2</v>
      </c>
      <c r="L124" s="1"/>
      <c r="M124" s="1"/>
      <c r="N124" s="1"/>
      <c r="O124" s="1"/>
    </row>
    <row r="125" spans="1:15">
      <c r="A125" s="11" t="s">
        <v>149</v>
      </c>
      <c r="B125" s="1"/>
      <c r="C125" s="1"/>
      <c r="D125" s="1"/>
      <c r="E125" s="1"/>
      <c r="F125" s="1"/>
      <c r="G125" s="10"/>
      <c r="H125" s="1"/>
      <c r="I125" s="1"/>
      <c r="J125" s="1"/>
      <c r="K125" s="5">
        <v>48</v>
      </c>
      <c r="L125" s="1"/>
      <c r="M125" s="1"/>
      <c r="N125" s="1"/>
      <c r="O125" s="1"/>
    </row>
    <row r="126" spans="1:15" ht="48">
      <c r="A126" s="4" t="s">
        <v>146</v>
      </c>
      <c r="B126" s="1"/>
      <c r="C126" s="5" t="s">
        <v>32</v>
      </c>
      <c r="D126" s="5" t="s">
        <v>33</v>
      </c>
      <c r="E126" s="5"/>
      <c r="F126" s="5"/>
      <c r="G126" s="152"/>
      <c r="H126" s="153"/>
      <c r="I126" s="5"/>
      <c r="J126" s="5">
        <v>22093.7</v>
      </c>
      <c r="K126" s="5">
        <v>22093.7</v>
      </c>
      <c r="L126" s="1">
        <v>0</v>
      </c>
      <c r="M126" s="1"/>
      <c r="N126" s="1"/>
      <c r="O126" s="1"/>
    </row>
    <row r="127" spans="1:15" ht="51">
      <c r="A127" s="3" t="s">
        <v>74</v>
      </c>
      <c r="B127" s="1"/>
      <c r="C127" s="1" t="s">
        <v>32</v>
      </c>
      <c r="D127" s="1" t="s">
        <v>33</v>
      </c>
      <c r="E127" s="1"/>
      <c r="F127" s="1"/>
      <c r="G127" s="150"/>
      <c r="H127" s="151"/>
      <c r="I127" s="1"/>
      <c r="J127" s="1">
        <v>22093.7</v>
      </c>
      <c r="K127" s="1">
        <v>22093.7</v>
      </c>
      <c r="L127" s="1">
        <v>0</v>
      </c>
      <c r="M127" s="1"/>
      <c r="N127" s="1"/>
      <c r="O127" s="1"/>
    </row>
    <row r="128" spans="1:15" ht="68.25" customHeight="1">
      <c r="A128" s="4" t="s">
        <v>147</v>
      </c>
      <c r="B128" s="1"/>
      <c r="C128" s="1"/>
      <c r="D128" s="1"/>
      <c r="E128" s="1"/>
      <c r="F128" s="1"/>
      <c r="G128" s="150"/>
      <c r="H128" s="151"/>
      <c r="I128" s="1"/>
      <c r="J128" s="5">
        <f>J129+J130+J131+J132+J133+J140+J151</f>
        <v>5365.92</v>
      </c>
      <c r="K128" s="5">
        <f>K129+K130+K131+K132+K133+K140+K151</f>
        <v>5365.92</v>
      </c>
      <c r="L128" s="5"/>
      <c r="M128" s="5"/>
      <c r="N128" s="5"/>
      <c r="O128" s="5"/>
    </row>
    <row r="129" spans="1:15" ht="18" customHeight="1">
      <c r="A129" s="3" t="s">
        <v>27</v>
      </c>
      <c r="B129" s="1"/>
      <c r="C129" s="1" t="s">
        <v>24</v>
      </c>
      <c r="D129" s="1" t="s">
        <v>28</v>
      </c>
      <c r="E129" s="1"/>
      <c r="F129" s="1"/>
      <c r="G129" s="150"/>
      <c r="H129" s="151"/>
      <c r="I129" s="1"/>
      <c r="J129" s="1">
        <v>300</v>
      </c>
      <c r="K129" s="1">
        <v>300</v>
      </c>
      <c r="L129" s="1"/>
      <c r="M129" s="1"/>
      <c r="N129" s="1"/>
      <c r="O129" s="1"/>
    </row>
    <row r="130" spans="1:15" ht="28.5" customHeight="1">
      <c r="A130" s="3" t="s">
        <v>29</v>
      </c>
      <c r="B130" s="1"/>
      <c r="C130" s="1" t="s">
        <v>24</v>
      </c>
      <c r="D130" s="1" t="s">
        <v>28</v>
      </c>
      <c r="E130" s="1"/>
      <c r="F130" s="1"/>
      <c r="G130" s="150"/>
      <c r="H130" s="151"/>
      <c r="I130" s="1"/>
      <c r="J130" s="1">
        <v>300</v>
      </c>
      <c r="K130" s="1">
        <v>300</v>
      </c>
      <c r="L130" s="1"/>
      <c r="M130" s="1"/>
      <c r="N130" s="1"/>
      <c r="O130" s="1"/>
    </row>
    <row r="131" spans="1:15" ht="27" customHeight="1">
      <c r="A131" s="3" t="s">
        <v>30</v>
      </c>
      <c r="B131" s="1"/>
      <c r="C131" s="1" t="s">
        <v>24</v>
      </c>
      <c r="D131" s="1" t="s">
        <v>28</v>
      </c>
      <c r="E131" s="1"/>
      <c r="F131" s="1"/>
      <c r="G131" s="150"/>
      <c r="H131" s="151"/>
      <c r="I131" s="1"/>
      <c r="J131" s="1">
        <v>60</v>
      </c>
      <c r="K131" s="1">
        <v>60</v>
      </c>
      <c r="L131" s="1"/>
      <c r="M131" s="1"/>
      <c r="N131" s="1"/>
      <c r="O131" s="1"/>
    </row>
    <row r="132" spans="1:15" ht="27.75" customHeight="1">
      <c r="A132" s="3" t="s">
        <v>31</v>
      </c>
      <c r="B132" s="1"/>
      <c r="C132" s="1" t="s">
        <v>20</v>
      </c>
      <c r="D132" s="1" t="s">
        <v>24</v>
      </c>
      <c r="E132" s="1"/>
      <c r="F132" s="1"/>
      <c r="G132" s="150"/>
      <c r="H132" s="151"/>
      <c r="I132" s="1"/>
      <c r="J132" s="1">
        <v>135</v>
      </c>
      <c r="K132" s="1">
        <v>135</v>
      </c>
      <c r="L132" s="1"/>
      <c r="M132" s="1"/>
      <c r="N132" s="1"/>
      <c r="O132" s="1"/>
    </row>
    <row r="133" spans="1:15" ht="51">
      <c r="A133" s="3" t="s">
        <v>86</v>
      </c>
      <c r="B133" s="1"/>
      <c r="C133" s="1" t="s">
        <v>32</v>
      </c>
      <c r="D133" s="1" t="s">
        <v>33</v>
      </c>
      <c r="E133" s="1"/>
      <c r="F133" s="1"/>
      <c r="G133" s="150"/>
      <c r="H133" s="151"/>
      <c r="I133" s="1"/>
      <c r="J133" s="5">
        <f>J134+J135+J136+J137+J138+J139</f>
        <v>1531.7</v>
      </c>
      <c r="K133" s="5">
        <f>K134+K135+K136+K137+K138+K139</f>
        <v>1531.7</v>
      </c>
      <c r="L133" s="1">
        <v>0</v>
      </c>
      <c r="M133" s="1"/>
      <c r="N133" s="1"/>
      <c r="O133" s="1"/>
    </row>
    <row r="134" spans="1:15" ht="25.5">
      <c r="A134" s="11" t="s">
        <v>87</v>
      </c>
      <c r="B134" s="1"/>
      <c r="C134" s="1"/>
      <c r="D134" s="1"/>
      <c r="E134" s="1"/>
      <c r="F134" s="1"/>
      <c r="G134" s="10"/>
      <c r="H134" s="1"/>
      <c r="I134" s="1"/>
      <c r="J134" s="1">
        <v>70</v>
      </c>
      <c r="K134" s="1">
        <v>70</v>
      </c>
      <c r="L134" s="1">
        <v>0</v>
      </c>
      <c r="M134" s="1"/>
      <c r="N134" s="1"/>
      <c r="O134" s="1"/>
    </row>
    <row r="135" spans="1:15">
      <c r="A135" s="11" t="s">
        <v>88</v>
      </c>
      <c r="B135" s="1"/>
      <c r="C135" s="1"/>
      <c r="D135" s="1"/>
      <c r="E135" s="1"/>
      <c r="F135" s="1"/>
      <c r="G135" s="10"/>
      <c r="H135" s="1"/>
      <c r="I135" s="1"/>
      <c r="J135" s="1">
        <v>80</v>
      </c>
      <c r="K135" s="1">
        <v>80</v>
      </c>
      <c r="L135" s="1">
        <v>0</v>
      </c>
      <c r="M135" s="1"/>
      <c r="N135" s="1"/>
      <c r="O135" s="1"/>
    </row>
    <row r="136" spans="1:15">
      <c r="A136" s="11" t="s">
        <v>89</v>
      </c>
      <c r="B136" s="1"/>
      <c r="C136" s="1"/>
      <c r="D136" s="1"/>
      <c r="E136" s="1"/>
      <c r="F136" s="1"/>
      <c r="G136" s="10"/>
      <c r="H136" s="1"/>
      <c r="I136" s="1"/>
      <c r="J136" s="1">
        <v>300</v>
      </c>
      <c r="K136" s="1">
        <v>300</v>
      </c>
      <c r="L136" s="1">
        <v>0</v>
      </c>
      <c r="M136" s="1"/>
      <c r="N136" s="1"/>
      <c r="O136" s="1"/>
    </row>
    <row r="137" spans="1:15">
      <c r="A137" s="11" t="s">
        <v>100</v>
      </c>
      <c r="B137" s="1"/>
      <c r="C137" s="1"/>
      <c r="D137" s="1"/>
      <c r="E137" s="1"/>
      <c r="F137" s="1"/>
      <c r="G137" s="10"/>
      <c r="H137" s="1"/>
      <c r="I137" s="1"/>
      <c r="J137" s="1">
        <v>100</v>
      </c>
      <c r="K137" s="1">
        <v>100</v>
      </c>
      <c r="L137" s="1">
        <v>0</v>
      </c>
      <c r="M137" s="1"/>
      <c r="N137" s="1"/>
      <c r="O137" s="1"/>
    </row>
    <row r="138" spans="1:15">
      <c r="A138" s="11" t="s">
        <v>107</v>
      </c>
      <c r="B138" s="1"/>
      <c r="C138" s="1"/>
      <c r="D138" s="1"/>
      <c r="E138" s="1"/>
      <c r="F138" s="1"/>
      <c r="G138" s="10"/>
      <c r="H138" s="1"/>
      <c r="I138" s="1"/>
      <c r="J138" s="1">
        <v>200</v>
      </c>
      <c r="K138" s="1">
        <v>200</v>
      </c>
      <c r="L138" s="1"/>
      <c r="M138" s="1"/>
      <c r="N138" s="1"/>
      <c r="O138" s="1"/>
    </row>
    <row r="139" spans="1:15">
      <c r="A139" s="11" t="s">
        <v>90</v>
      </c>
      <c r="B139" s="1"/>
      <c r="C139" s="1"/>
      <c r="D139" s="1"/>
      <c r="E139" s="1"/>
      <c r="F139" s="1"/>
      <c r="G139" s="10"/>
      <c r="H139" s="1"/>
      <c r="I139" s="1"/>
      <c r="J139" s="1">
        <v>781.7</v>
      </c>
      <c r="K139" s="1">
        <v>781.7</v>
      </c>
      <c r="L139" s="1"/>
      <c r="M139" s="1"/>
      <c r="N139" s="1"/>
      <c r="O139" s="1"/>
    </row>
    <row r="140" spans="1:15" ht="51">
      <c r="A140" s="3" t="s">
        <v>73</v>
      </c>
      <c r="B140" s="1"/>
      <c r="C140" s="1" t="s">
        <v>32</v>
      </c>
      <c r="D140" s="1" t="s">
        <v>33</v>
      </c>
      <c r="E140" s="1"/>
      <c r="F140" s="1"/>
      <c r="G140" s="150"/>
      <c r="H140" s="151"/>
      <c r="I140" s="1"/>
      <c r="J140" s="5">
        <f>J141+J142+J143+J144+J145+J146+J147+J148+J149+J150</f>
        <v>2539.2200000000003</v>
      </c>
      <c r="K140" s="5">
        <f>K141+K142+K143+K144+K145+K146+K147+K148+K149+K150</f>
        <v>2539.2200000000003</v>
      </c>
      <c r="L140" s="1">
        <v>0</v>
      </c>
      <c r="M140" s="1"/>
      <c r="N140" s="1"/>
      <c r="O140" s="1"/>
    </row>
    <row r="141" spans="1:15" ht="25.5">
      <c r="A141" s="15" t="s">
        <v>123</v>
      </c>
      <c r="B141" s="16"/>
      <c r="C141" s="16"/>
      <c r="D141" s="16"/>
      <c r="E141" s="16"/>
      <c r="F141" s="16"/>
      <c r="G141" s="17"/>
      <c r="H141" s="16"/>
      <c r="I141" s="16"/>
      <c r="J141" s="16">
        <v>250</v>
      </c>
      <c r="K141" s="16">
        <v>250</v>
      </c>
      <c r="L141" s="16">
        <v>0</v>
      </c>
      <c r="M141" s="16"/>
      <c r="N141" s="16"/>
      <c r="O141" s="16"/>
    </row>
    <row r="142" spans="1:15">
      <c r="A142" s="11" t="s">
        <v>91</v>
      </c>
      <c r="B142" s="1"/>
      <c r="C142" s="1"/>
      <c r="D142" s="1"/>
      <c r="E142" s="1"/>
      <c r="F142" s="1"/>
      <c r="G142" s="10"/>
      <c r="H142" s="1"/>
      <c r="I142" s="1"/>
      <c r="J142" s="1">
        <v>250</v>
      </c>
      <c r="K142" s="1">
        <v>250</v>
      </c>
      <c r="L142" s="1">
        <v>0</v>
      </c>
      <c r="M142" s="1"/>
      <c r="N142" s="1"/>
      <c r="O142" s="1"/>
    </row>
    <row r="143" spans="1:15" ht="25.5">
      <c r="A143" s="11" t="s">
        <v>92</v>
      </c>
      <c r="B143" s="1"/>
      <c r="C143" s="1"/>
      <c r="D143" s="1"/>
      <c r="E143" s="1"/>
      <c r="F143" s="1"/>
      <c r="G143" s="10"/>
      <c r="H143" s="1"/>
      <c r="I143" s="1"/>
      <c r="J143" s="1">
        <v>100</v>
      </c>
      <c r="K143" s="1">
        <v>100</v>
      </c>
      <c r="L143" s="1">
        <v>0</v>
      </c>
      <c r="M143" s="1"/>
      <c r="N143" s="1"/>
      <c r="O143" s="1"/>
    </row>
    <row r="144" spans="1:15">
      <c r="A144" s="11" t="s">
        <v>93</v>
      </c>
      <c r="B144" s="1"/>
      <c r="C144" s="1"/>
      <c r="D144" s="1"/>
      <c r="E144" s="1"/>
      <c r="F144" s="1"/>
      <c r="G144" s="10"/>
      <c r="H144" s="1"/>
      <c r="I144" s="1"/>
      <c r="J144" s="1">
        <v>250</v>
      </c>
      <c r="K144" s="1">
        <v>250</v>
      </c>
      <c r="L144" s="1">
        <v>0</v>
      </c>
      <c r="M144" s="1"/>
      <c r="N144" s="1"/>
      <c r="O144" s="1"/>
    </row>
    <row r="145" spans="1:15">
      <c r="A145" s="11" t="s">
        <v>94</v>
      </c>
      <c r="B145" s="1"/>
      <c r="C145" s="1"/>
      <c r="D145" s="1"/>
      <c r="E145" s="1"/>
      <c r="F145" s="1"/>
      <c r="G145" s="10"/>
      <c r="H145" s="1"/>
      <c r="I145" s="1"/>
      <c r="J145" s="1">
        <v>50</v>
      </c>
      <c r="K145" s="1">
        <v>50</v>
      </c>
      <c r="L145" s="1">
        <v>0</v>
      </c>
      <c r="M145" s="1"/>
      <c r="N145" s="1"/>
      <c r="O145" s="1"/>
    </row>
    <row r="146" spans="1:15">
      <c r="A146" s="11" t="s">
        <v>95</v>
      </c>
      <c r="B146" s="1"/>
      <c r="C146" s="1"/>
      <c r="D146" s="1"/>
      <c r="E146" s="1"/>
      <c r="F146" s="1"/>
      <c r="G146" s="10"/>
      <c r="H146" s="1"/>
      <c r="I146" s="1"/>
      <c r="J146" s="1">
        <v>50</v>
      </c>
      <c r="K146" s="1">
        <v>50</v>
      </c>
      <c r="L146" s="1">
        <v>0</v>
      </c>
      <c r="M146" s="1"/>
      <c r="N146" s="1"/>
      <c r="O146" s="1"/>
    </row>
    <row r="147" spans="1:15">
      <c r="A147" s="11" t="s">
        <v>108</v>
      </c>
      <c r="B147" s="1"/>
      <c r="C147" s="1"/>
      <c r="D147" s="1"/>
      <c r="E147" s="1"/>
      <c r="F147" s="1"/>
      <c r="G147" s="10"/>
      <c r="H147" s="1"/>
      <c r="I147" s="1"/>
      <c r="J147" s="1">
        <v>120</v>
      </c>
      <c r="K147" s="1">
        <v>120</v>
      </c>
      <c r="L147" s="1"/>
      <c r="M147" s="1"/>
      <c r="N147" s="1"/>
      <c r="O147" s="1"/>
    </row>
    <row r="148" spans="1:15">
      <c r="A148" s="11" t="s">
        <v>112</v>
      </c>
      <c r="B148" s="1"/>
      <c r="C148" s="1"/>
      <c r="D148" s="1"/>
      <c r="E148" s="1"/>
      <c r="F148" s="1"/>
      <c r="G148" s="10"/>
      <c r="H148" s="1"/>
      <c r="I148" s="1"/>
      <c r="J148" s="1">
        <v>546</v>
      </c>
      <c r="K148" s="1">
        <v>546</v>
      </c>
      <c r="L148" s="1"/>
      <c r="M148" s="1"/>
      <c r="N148" s="1"/>
      <c r="O148" s="1"/>
    </row>
    <row r="149" spans="1:15">
      <c r="A149" s="11" t="s">
        <v>159</v>
      </c>
      <c r="B149" s="1"/>
      <c r="C149" s="1"/>
      <c r="D149" s="1"/>
      <c r="E149" s="1"/>
      <c r="F149" s="1"/>
      <c r="G149" s="10"/>
      <c r="H149" s="1"/>
      <c r="I149" s="1"/>
      <c r="J149" s="1">
        <v>160</v>
      </c>
      <c r="K149" s="1">
        <v>160</v>
      </c>
      <c r="L149" s="1"/>
      <c r="M149" s="1"/>
      <c r="N149" s="1"/>
      <c r="O149" s="1"/>
    </row>
    <row r="150" spans="1:15">
      <c r="A150" s="11" t="s">
        <v>90</v>
      </c>
      <c r="B150" s="1"/>
      <c r="C150" s="1"/>
      <c r="D150" s="1"/>
      <c r="E150" s="1"/>
      <c r="F150" s="1"/>
      <c r="G150" s="10"/>
      <c r="H150" s="1"/>
      <c r="I150" s="1"/>
      <c r="J150" s="1">
        <v>763.22</v>
      </c>
      <c r="K150" s="1">
        <v>763.22</v>
      </c>
      <c r="L150" s="1"/>
      <c r="M150" s="1"/>
      <c r="N150" s="1"/>
      <c r="O150" s="1"/>
    </row>
    <row r="151" spans="1:15" ht="25.5">
      <c r="A151" s="3" t="s">
        <v>125</v>
      </c>
      <c r="B151" s="1"/>
      <c r="C151" s="1"/>
      <c r="D151" s="1"/>
      <c r="E151" s="1"/>
      <c r="F151" s="1"/>
      <c r="G151" s="10"/>
      <c r="H151" s="1"/>
      <c r="I151" s="1"/>
      <c r="J151" s="5">
        <f>J152+J153</f>
        <v>500</v>
      </c>
      <c r="K151" s="5">
        <f>K152+K153</f>
        <v>500</v>
      </c>
      <c r="L151" s="1"/>
      <c r="M151" s="1"/>
      <c r="N151" s="1"/>
      <c r="O151" s="1"/>
    </row>
    <row r="152" spans="1:15" ht="25.5">
      <c r="A152" s="3" t="s">
        <v>124</v>
      </c>
      <c r="B152" s="1"/>
      <c r="C152" s="1"/>
      <c r="D152" s="1"/>
      <c r="E152" s="1"/>
      <c r="F152" s="1"/>
      <c r="G152" s="10"/>
      <c r="H152" s="1"/>
      <c r="I152" s="1"/>
      <c r="J152" s="1">
        <v>100</v>
      </c>
      <c r="K152" s="1">
        <v>100</v>
      </c>
      <c r="L152" s="1"/>
      <c r="M152" s="1"/>
      <c r="N152" s="1"/>
      <c r="O152" s="1"/>
    </row>
    <row r="153" spans="1:15" ht="51">
      <c r="A153" s="3" t="s">
        <v>121</v>
      </c>
      <c r="B153" s="1"/>
      <c r="C153" s="1" t="s">
        <v>32</v>
      </c>
      <c r="D153" s="1" t="s">
        <v>33</v>
      </c>
      <c r="E153" s="1"/>
      <c r="F153" s="1"/>
      <c r="G153" s="150"/>
      <c r="H153" s="151"/>
      <c r="I153" s="1"/>
      <c r="J153" s="1">
        <v>400</v>
      </c>
      <c r="K153" s="1">
        <v>400</v>
      </c>
      <c r="L153" s="1">
        <v>0</v>
      </c>
      <c r="M153" s="1"/>
      <c r="N153" s="1"/>
      <c r="O153" s="1"/>
    </row>
    <row r="154" spans="1:15" ht="42" customHeight="1">
      <c r="A154" s="4" t="s">
        <v>148</v>
      </c>
      <c r="B154" s="1"/>
      <c r="C154" s="5" t="s">
        <v>24</v>
      </c>
      <c r="D154" s="5" t="s">
        <v>28</v>
      </c>
      <c r="E154" s="5"/>
      <c r="F154" s="5"/>
      <c r="G154" s="152"/>
      <c r="H154" s="153"/>
      <c r="I154" s="5"/>
      <c r="J154" s="5">
        <v>268.60000000000002</v>
      </c>
      <c r="K154" s="5">
        <v>268.60000000000002</v>
      </c>
      <c r="L154" s="1">
        <v>0</v>
      </c>
      <c r="M154" s="1"/>
      <c r="N154" s="1"/>
      <c r="O154" s="1"/>
    </row>
    <row r="155" spans="1:15" ht="38.25">
      <c r="A155" s="3" t="s">
        <v>75</v>
      </c>
      <c r="B155" s="1"/>
      <c r="C155" s="1" t="s">
        <v>24</v>
      </c>
      <c r="D155" s="1" t="s">
        <v>28</v>
      </c>
      <c r="E155" s="1"/>
      <c r="F155" s="1"/>
      <c r="G155" s="150"/>
      <c r="H155" s="151"/>
      <c r="I155" s="1"/>
      <c r="J155" s="1">
        <v>200</v>
      </c>
      <c r="K155" s="1">
        <v>200</v>
      </c>
      <c r="L155" s="1">
        <v>0</v>
      </c>
      <c r="M155" s="1"/>
      <c r="N155" s="1"/>
      <c r="O155" s="1"/>
    </row>
    <row r="156" spans="1:15" ht="38.25">
      <c r="A156" s="3" t="s">
        <v>76</v>
      </c>
      <c r="B156" s="1"/>
      <c r="C156" s="1" t="s">
        <v>24</v>
      </c>
      <c r="D156" s="1" t="s">
        <v>28</v>
      </c>
      <c r="E156" s="1"/>
      <c r="F156" s="1"/>
      <c r="G156" s="150"/>
      <c r="H156" s="151"/>
      <c r="I156" s="1"/>
      <c r="J156" s="1">
        <v>68.599999999999994</v>
      </c>
      <c r="K156" s="1">
        <v>68.599999999999994</v>
      </c>
      <c r="L156" s="1">
        <v>0</v>
      </c>
      <c r="M156" s="1"/>
      <c r="N156" s="1"/>
      <c r="O156" s="1"/>
    </row>
    <row r="157" spans="1:15">
      <c r="A157" s="9" t="s">
        <v>77</v>
      </c>
      <c r="B157" s="9"/>
      <c r="C157" s="9"/>
      <c r="D157" s="9"/>
      <c r="E157" s="9"/>
      <c r="F157" s="9"/>
      <c r="G157" s="9"/>
      <c r="H157" s="9"/>
      <c r="I157" s="9"/>
      <c r="J157" s="9">
        <f>J91+J93+J126+J128+J154</f>
        <v>375833.09999999992</v>
      </c>
      <c r="K157" s="9">
        <f>K91+K93+K126+K128+K153+K154</f>
        <v>135511.9</v>
      </c>
      <c r="L157" s="9">
        <f>L91+L93+L126+L128+L154</f>
        <v>240690.19999999998</v>
      </c>
      <c r="M157" s="8"/>
      <c r="N157" s="8"/>
      <c r="O157" s="8"/>
    </row>
    <row r="158" spans="1:15">
      <c r="A158" s="8" t="s">
        <v>84</v>
      </c>
      <c r="B158" s="8"/>
      <c r="C158" s="8"/>
      <c r="D158" s="8"/>
      <c r="E158" s="8"/>
      <c r="F158" s="8"/>
      <c r="G158" s="8"/>
      <c r="H158" s="8"/>
      <c r="I158" s="8"/>
      <c r="J158" s="8">
        <f>J54+J78+J89+J157</f>
        <v>390759.6999999999</v>
      </c>
      <c r="K158" s="8">
        <f>K54+K78+K89+K157+K159+K160+K161</f>
        <v>150895.90000000002</v>
      </c>
      <c r="L158" s="8">
        <f>L54+L78+L89+L157</f>
        <v>240690.19999999998</v>
      </c>
      <c r="M158" s="8"/>
      <c r="N158" s="8"/>
      <c r="O158" s="8"/>
    </row>
    <row r="159" spans="1:15">
      <c r="A159" s="8" t="s">
        <v>109</v>
      </c>
      <c r="B159" s="8"/>
      <c r="C159" s="8"/>
      <c r="D159" s="8"/>
      <c r="E159" s="8"/>
      <c r="F159" s="8"/>
      <c r="G159" s="8"/>
      <c r="H159" s="8"/>
      <c r="I159" s="8"/>
      <c r="J159" s="8"/>
      <c r="K159" s="14">
        <v>50</v>
      </c>
      <c r="L159" s="8"/>
      <c r="M159" s="8"/>
      <c r="N159" s="8"/>
      <c r="O159" s="8"/>
    </row>
    <row r="160" spans="1:15">
      <c r="A160" s="8" t="s">
        <v>110</v>
      </c>
      <c r="B160" s="8"/>
      <c r="C160" s="8"/>
      <c r="D160" s="8"/>
      <c r="E160" s="8"/>
      <c r="F160" s="8"/>
      <c r="G160" s="8"/>
      <c r="H160" s="8"/>
      <c r="I160" s="8"/>
      <c r="J160" s="8"/>
      <c r="K160" s="8">
        <v>383.7</v>
      </c>
      <c r="L160" s="8"/>
      <c r="M160" s="8"/>
      <c r="N160" s="8"/>
      <c r="O160" s="8"/>
    </row>
    <row r="161" spans="1:15">
      <c r="A161" s="8" t="s">
        <v>111</v>
      </c>
      <c r="B161" s="8"/>
      <c r="C161" s="8"/>
      <c r="D161" s="8"/>
      <c r="E161" s="8"/>
      <c r="F161" s="8"/>
      <c r="G161" s="8"/>
      <c r="H161" s="8"/>
      <c r="I161" s="8"/>
      <c r="J161" s="8"/>
      <c r="K161" s="9">
        <f>K162+K163</f>
        <v>23.700000000000003</v>
      </c>
      <c r="L161" s="8"/>
      <c r="M161" s="8"/>
      <c r="N161" s="8"/>
      <c r="O161" s="8"/>
    </row>
    <row r="162" spans="1:15">
      <c r="A162" s="13" t="s">
        <v>102</v>
      </c>
      <c r="B162" s="8"/>
      <c r="C162" s="8"/>
      <c r="D162" s="8"/>
      <c r="E162" s="8"/>
      <c r="F162" s="8"/>
      <c r="G162" s="8"/>
      <c r="H162" s="8"/>
      <c r="I162" s="8"/>
      <c r="J162" s="8"/>
      <c r="K162" s="8">
        <v>11.8</v>
      </c>
      <c r="L162" s="8"/>
      <c r="M162" s="8"/>
      <c r="N162" s="8"/>
      <c r="O162" s="8"/>
    </row>
    <row r="163" spans="1:15">
      <c r="A163" s="13" t="s">
        <v>103</v>
      </c>
      <c r="B163" s="12"/>
      <c r="C163" s="12"/>
      <c r="D163" s="12"/>
      <c r="E163" s="12"/>
      <c r="F163" s="12"/>
      <c r="G163" s="12"/>
      <c r="H163" s="12"/>
      <c r="I163" s="12"/>
      <c r="J163" s="12"/>
      <c r="K163" s="13">
        <v>11.9</v>
      </c>
      <c r="L163" s="12"/>
      <c r="M163" s="12"/>
      <c r="N163" s="12"/>
      <c r="O163" s="12"/>
    </row>
    <row r="164" spans="1:15">
      <c r="K164">
        <v>150895.9</v>
      </c>
    </row>
    <row r="165" spans="1:15">
      <c r="K165">
        <f>K164-K158</f>
        <v>0</v>
      </c>
    </row>
  </sheetData>
  <mergeCells count="99">
    <mergeCell ref="F13:G13"/>
    <mergeCell ref="J1:O6"/>
    <mergeCell ref="A7:O9"/>
    <mergeCell ref="C10:D10"/>
    <mergeCell ref="E10:I10"/>
    <mergeCell ref="A10:A12"/>
    <mergeCell ref="B10:B12"/>
    <mergeCell ref="K11:O11"/>
    <mergeCell ref="C11:C12"/>
    <mergeCell ref="D11:D12"/>
    <mergeCell ref="E11:E12"/>
    <mergeCell ref="J10:O10"/>
    <mergeCell ref="F11:G12"/>
    <mergeCell ref="J11:J12"/>
    <mergeCell ref="I11:I12"/>
    <mergeCell ref="H11:H12"/>
    <mergeCell ref="A14:O14"/>
    <mergeCell ref="G19:H19"/>
    <mergeCell ref="G17:H17"/>
    <mergeCell ref="G21:H21"/>
    <mergeCell ref="G15:H15"/>
    <mergeCell ref="G16:H16"/>
    <mergeCell ref="G18:H18"/>
    <mergeCell ref="G20:H20"/>
    <mergeCell ref="G35:H35"/>
    <mergeCell ref="G26:H26"/>
    <mergeCell ref="G27:H27"/>
    <mergeCell ref="G28:H28"/>
    <mergeCell ref="G25:H25"/>
    <mergeCell ref="G37:H37"/>
    <mergeCell ref="G29:H29"/>
    <mergeCell ref="G50:H50"/>
    <mergeCell ref="G52:H52"/>
    <mergeCell ref="G38:H38"/>
    <mergeCell ref="G39:H39"/>
    <mergeCell ref="G40:H40"/>
    <mergeCell ref="G41:H41"/>
    <mergeCell ref="G36:H36"/>
    <mergeCell ref="G32:H32"/>
    <mergeCell ref="G45:H45"/>
    <mergeCell ref="G48:H48"/>
    <mergeCell ref="G49:H49"/>
    <mergeCell ref="G47:H47"/>
    <mergeCell ref="G33:H33"/>
    <mergeCell ref="G34:H34"/>
    <mergeCell ref="G42:H42"/>
    <mergeCell ref="G46:H46"/>
    <mergeCell ref="G44:H44"/>
    <mergeCell ref="G43:H43"/>
    <mergeCell ref="G82:H82"/>
    <mergeCell ref="G72:H72"/>
    <mergeCell ref="G75:H75"/>
    <mergeCell ref="G76:H76"/>
    <mergeCell ref="G78:H78"/>
    <mergeCell ref="G62:H62"/>
    <mergeCell ref="G60:H60"/>
    <mergeCell ref="A55:O55"/>
    <mergeCell ref="G58:H58"/>
    <mergeCell ref="G59:H59"/>
    <mergeCell ref="G67:H67"/>
    <mergeCell ref="G71:H71"/>
    <mergeCell ref="G92:H92"/>
    <mergeCell ref="G53:H53"/>
    <mergeCell ref="G54:H54"/>
    <mergeCell ref="G56:H56"/>
    <mergeCell ref="G57:H57"/>
    <mergeCell ref="G91:H91"/>
    <mergeCell ref="G85:H85"/>
    <mergeCell ref="G69:H69"/>
    <mergeCell ref="G74:H74"/>
    <mergeCell ref="G86:H86"/>
    <mergeCell ref="G84:H84"/>
    <mergeCell ref="G63:H63"/>
    <mergeCell ref="G65:H65"/>
    <mergeCell ref="G66:H66"/>
    <mergeCell ref="G68:H68"/>
    <mergeCell ref="G89:H89"/>
    <mergeCell ref="A90:O90"/>
    <mergeCell ref="A79:O79"/>
    <mergeCell ref="G80:H80"/>
    <mergeCell ref="G81:H81"/>
    <mergeCell ref="G83:H83"/>
    <mergeCell ref="G87:H87"/>
    <mergeCell ref="G88:H88"/>
    <mergeCell ref="G156:H156"/>
    <mergeCell ref="G126:H126"/>
    <mergeCell ref="G93:H93"/>
    <mergeCell ref="G94:H94"/>
    <mergeCell ref="G127:H127"/>
    <mergeCell ref="G155:H155"/>
    <mergeCell ref="G133:H133"/>
    <mergeCell ref="G154:H154"/>
    <mergeCell ref="G140:H140"/>
    <mergeCell ref="G131:H131"/>
    <mergeCell ref="G153:H153"/>
    <mergeCell ref="G132:H132"/>
    <mergeCell ref="G130:H130"/>
    <mergeCell ref="G128:H128"/>
    <mergeCell ref="G129:H12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7"/>
  <sheetViews>
    <sheetView topLeftCell="A28" workbookViewId="0">
      <selection sqref="A1:K77"/>
    </sheetView>
  </sheetViews>
  <sheetFormatPr defaultRowHeight="15"/>
  <cols>
    <col min="1" max="1" width="34.28515625" style="20" customWidth="1"/>
    <col min="2" max="2" width="9.28515625" bestFit="1" customWidth="1"/>
    <col min="3" max="3" width="12.7109375" customWidth="1"/>
    <col min="4" max="7" width="9" bestFit="1" customWidth="1"/>
  </cols>
  <sheetData>
    <row r="1" spans="1:11" ht="14.45" customHeight="1">
      <c r="A1" s="161" t="s">
        <v>162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s="19" customFormat="1">
      <c r="A4" s="10"/>
      <c r="B4" s="25" t="s">
        <v>60</v>
      </c>
      <c r="C4" s="25" t="s">
        <v>20</v>
      </c>
      <c r="D4" s="25" t="s">
        <v>49</v>
      </c>
      <c r="E4" s="25" t="s">
        <v>24</v>
      </c>
      <c r="F4" s="25" t="s">
        <v>43</v>
      </c>
      <c r="G4" s="25" t="s">
        <v>28</v>
      </c>
      <c r="H4" s="21" t="s">
        <v>25</v>
      </c>
      <c r="I4" s="21" t="s">
        <v>21</v>
      </c>
      <c r="J4" s="21" t="s">
        <v>163</v>
      </c>
      <c r="K4" s="22"/>
    </row>
    <row r="5" spans="1:11" ht="25.5">
      <c r="A5" s="10" t="s">
        <v>22</v>
      </c>
      <c r="B5" s="26"/>
      <c r="C5" s="26">
        <v>200</v>
      </c>
      <c r="D5" s="26">
        <v>0</v>
      </c>
      <c r="E5" s="26">
        <v>0</v>
      </c>
      <c r="F5" s="26">
        <v>0</v>
      </c>
      <c r="G5" s="26">
        <v>0</v>
      </c>
      <c r="H5" s="8"/>
      <c r="I5" s="8"/>
      <c r="J5" s="8"/>
      <c r="K5" s="8"/>
    </row>
    <row r="6" spans="1:11">
      <c r="A6" s="10" t="s">
        <v>23</v>
      </c>
      <c r="B6" s="26"/>
      <c r="C6" s="26"/>
      <c r="D6" s="26"/>
      <c r="E6" s="26"/>
      <c r="F6" s="26"/>
      <c r="G6" s="26"/>
      <c r="H6" s="8"/>
      <c r="I6" s="8"/>
      <c r="J6" s="8">
        <v>250</v>
      </c>
      <c r="K6" s="8"/>
    </row>
    <row r="7" spans="1:11" ht="38.25">
      <c r="A7" s="10" t="s">
        <v>26</v>
      </c>
      <c r="B7" s="26"/>
      <c r="C7" s="26"/>
      <c r="D7" s="26"/>
      <c r="E7" s="26"/>
      <c r="F7" s="26"/>
      <c r="G7" s="26"/>
      <c r="H7" s="8"/>
      <c r="I7" s="8"/>
      <c r="J7" s="8">
        <v>50</v>
      </c>
      <c r="K7" s="8"/>
    </row>
    <row r="8" spans="1:11" ht="25.5">
      <c r="A8" s="10" t="s">
        <v>37</v>
      </c>
      <c r="B8" s="26"/>
      <c r="C8" s="26"/>
      <c r="D8" s="31">
        <v>900</v>
      </c>
      <c r="E8" s="26"/>
      <c r="F8" s="26"/>
      <c r="G8" s="26"/>
      <c r="H8" s="8"/>
      <c r="I8" s="8"/>
      <c r="J8" s="8"/>
      <c r="K8" s="8"/>
    </row>
    <row r="9" spans="1:11" ht="38.25">
      <c r="A9" s="10" t="s">
        <v>96</v>
      </c>
      <c r="B9" s="26"/>
      <c r="C9" s="26"/>
      <c r="D9" s="31">
        <v>450</v>
      </c>
      <c r="E9" s="26"/>
      <c r="F9" s="26"/>
      <c r="G9" s="26"/>
      <c r="H9" s="8"/>
      <c r="I9" s="8"/>
      <c r="J9" s="8"/>
      <c r="K9" s="8"/>
    </row>
    <row r="10" spans="1:11" ht="25.5">
      <c r="A10" s="10" t="s">
        <v>38</v>
      </c>
      <c r="B10" s="26"/>
      <c r="C10" s="26"/>
      <c r="D10" s="31"/>
      <c r="E10" s="26"/>
      <c r="F10" s="26">
        <v>400</v>
      </c>
      <c r="G10" s="26">
        <v>420</v>
      </c>
      <c r="H10" s="8"/>
      <c r="I10" s="8"/>
      <c r="J10" s="8"/>
      <c r="K10" s="8"/>
    </row>
    <row r="11" spans="1:11" ht="38.25">
      <c r="A11" s="10" t="s">
        <v>97</v>
      </c>
      <c r="B11" s="26">
        <v>15</v>
      </c>
      <c r="C11" s="26"/>
      <c r="D11" s="31"/>
      <c r="E11" s="26"/>
      <c r="F11" s="26"/>
      <c r="G11" s="26"/>
      <c r="H11" s="8"/>
      <c r="I11" s="8"/>
      <c r="J11" s="8"/>
      <c r="K11" s="8"/>
    </row>
    <row r="12" spans="1:11" ht="51">
      <c r="A12" s="10" t="s">
        <v>98</v>
      </c>
      <c r="B12" s="26">
        <v>15</v>
      </c>
      <c r="C12" s="26"/>
      <c r="D12" s="31"/>
      <c r="E12" s="26"/>
      <c r="F12" s="26"/>
      <c r="G12" s="26"/>
      <c r="H12" s="8"/>
      <c r="I12" s="8"/>
      <c r="J12" s="8"/>
      <c r="K12" s="8"/>
    </row>
    <row r="13" spans="1:11" ht="25.5">
      <c r="A13" s="10" t="s">
        <v>40</v>
      </c>
      <c r="B13" s="26"/>
      <c r="C13" s="26"/>
      <c r="D13" s="31">
        <v>400</v>
      </c>
      <c r="E13" s="26"/>
      <c r="F13" s="26">
        <v>200</v>
      </c>
      <c r="G13" s="26"/>
      <c r="H13" s="8"/>
      <c r="I13" s="8"/>
      <c r="J13" s="8"/>
      <c r="K13" s="8"/>
    </row>
    <row r="14" spans="1:11" ht="63.75">
      <c r="A14" s="10" t="s">
        <v>160</v>
      </c>
      <c r="B14" s="26">
        <v>60</v>
      </c>
      <c r="C14" s="26"/>
      <c r="D14" s="26"/>
      <c r="E14" s="26"/>
      <c r="F14" s="26"/>
      <c r="G14" s="26"/>
      <c r="H14" s="8"/>
      <c r="I14" s="8"/>
      <c r="J14" s="8"/>
      <c r="K14" s="8"/>
    </row>
    <row r="15" spans="1:11" ht="25.5">
      <c r="A15" s="10" t="s">
        <v>120</v>
      </c>
      <c r="B15" s="26">
        <v>30</v>
      </c>
      <c r="C15" s="26"/>
      <c r="D15" s="26"/>
      <c r="E15" s="26"/>
      <c r="F15" s="26"/>
      <c r="G15" s="26"/>
      <c r="H15" s="8"/>
      <c r="I15" s="8"/>
      <c r="J15" s="8"/>
      <c r="K15" s="8"/>
    </row>
    <row r="16" spans="1:11" ht="38.25">
      <c r="A16" s="10" t="s">
        <v>44</v>
      </c>
      <c r="B16" s="26"/>
      <c r="C16" s="26"/>
      <c r="D16" s="26"/>
      <c r="E16" s="26"/>
      <c r="F16" s="26"/>
      <c r="G16" s="26">
        <v>85</v>
      </c>
      <c r="H16" s="8"/>
      <c r="I16" s="8"/>
      <c r="J16" s="8"/>
      <c r="K16" s="8"/>
    </row>
    <row r="17" spans="1:11" ht="38.25">
      <c r="A17" s="10" t="s">
        <v>45</v>
      </c>
      <c r="B17" s="26"/>
      <c r="C17" s="26"/>
      <c r="D17" s="26"/>
      <c r="E17" s="26"/>
      <c r="F17" s="26"/>
      <c r="G17" s="26">
        <v>70</v>
      </c>
      <c r="H17" s="8"/>
      <c r="I17" s="8"/>
      <c r="J17" s="8"/>
      <c r="K17" s="8"/>
    </row>
    <row r="18" spans="1:11" ht="38.25">
      <c r="A18" s="10" t="s">
        <v>46</v>
      </c>
      <c r="B18" s="26"/>
      <c r="C18" s="26"/>
      <c r="D18" s="26"/>
      <c r="E18" s="26"/>
      <c r="F18" s="26"/>
      <c r="G18" s="26">
        <v>70</v>
      </c>
      <c r="H18" s="8"/>
      <c r="I18" s="8"/>
      <c r="J18" s="8"/>
      <c r="K18" s="8"/>
    </row>
    <row r="19" spans="1:11" ht="38.25">
      <c r="A19" s="10" t="s">
        <v>47</v>
      </c>
      <c r="B19" s="26"/>
      <c r="C19" s="26"/>
      <c r="D19" s="26"/>
      <c r="E19" s="26"/>
      <c r="F19" s="26"/>
      <c r="G19" s="26">
        <v>70</v>
      </c>
      <c r="H19" s="8"/>
      <c r="I19" s="8"/>
      <c r="J19" s="8"/>
      <c r="K19" s="8"/>
    </row>
    <row r="20" spans="1:11" ht="38.25">
      <c r="A20" s="10" t="s">
        <v>48</v>
      </c>
      <c r="B20" s="26"/>
      <c r="C20" s="26"/>
      <c r="D20" s="26"/>
      <c r="E20" s="26"/>
      <c r="F20" s="26"/>
      <c r="G20" s="26">
        <v>70</v>
      </c>
      <c r="H20" s="8"/>
      <c r="I20" s="8"/>
      <c r="J20" s="8"/>
      <c r="K20" s="8"/>
    </row>
    <row r="21" spans="1:11" ht="63.75">
      <c r="A21" s="10" t="s">
        <v>50</v>
      </c>
      <c r="B21" s="26"/>
      <c r="C21" s="26"/>
      <c r="D21" s="26"/>
      <c r="E21" s="26"/>
      <c r="F21" s="26"/>
      <c r="G21" s="26">
        <v>50</v>
      </c>
      <c r="H21" s="8"/>
      <c r="I21" s="8"/>
      <c r="J21" s="8"/>
      <c r="K21" s="8"/>
    </row>
    <row r="22" spans="1:11" ht="51">
      <c r="A22" s="10" t="s">
        <v>157</v>
      </c>
      <c r="B22" s="26"/>
      <c r="C22" s="26"/>
      <c r="D22" s="26"/>
      <c r="E22" s="26"/>
      <c r="F22" s="26"/>
      <c r="G22" s="26">
        <v>50</v>
      </c>
      <c r="H22" s="8"/>
      <c r="I22" s="8"/>
      <c r="J22" s="8"/>
      <c r="K22" s="8"/>
    </row>
    <row r="23" spans="1:11" ht="51">
      <c r="A23" s="10" t="s">
        <v>158</v>
      </c>
      <c r="B23" s="26"/>
      <c r="C23" s="26"/>
      <c r="D23" s="26"/>
      <c r="E23" s="26"/>
      <c r="F23" s="26"/>
      <c r="G23" s="26">
        <v>50</v>
      </c>
      <c r="H23" s="8"/>
      <c r="I23" s="8"/>
      <c r="J23" s="8"/>
      <c r="K23" s="8"/>
    </row>
    <row r="24" spans="1:11" ht="63.75">
      <c r="A24" s="10" t="s">
        <v>85</v>
      </c>
      <c r="B24" s="26"/>
      <c r="C24" s="26"/>
      <c r="D24" s="26"/>
      <c r="E24" s="26"/>
      <c r="F24" s="26"/>
      <c r="G24" s="26">
        <v>50</v>
      </c>
      <c r="H24" s="8"/>
      <c r="I24" s="8"/>
      <c r="J24" s="8"/>
      <c r="K24" s="8"/>
    </row>
    <row r="25" spans="1:11" ht="25.5">
      <c r="A25" s="10" t="s">
        <v>51</v>
      </c>
      <c r="B25" s="26"/>
      <c r="C25" s="26"/>
      <c r="D25" s="26"/>
      <c r="E25" s="26">
        <v>50</v>
      </c>
      <c r="F25" s="26"/>
      <c r="G25" s="26"/>
      <c r="H25" s="8"/>
      <c r="I25" s="8"/>
      <c r="J25" s="8"/>
      <c r="K25" s="8"/>
    </row>
    <row r="26" spans="1:11" ht="25.5">
      <c r="A26" s="10" t="s">
        <v>54</v>
      </c>
      <c r="B26" s="26"/>
      <c r="C26" s="26"/>
      <c r="D26" s="26"/>
      <c r="E26" s="26"/>
      <c r="F26" s="26"/>
      <c r="G26" s="26"/>
      <c r="H26" s="8"/>
      <c r="I26" s="8"/>
      <c r="J26" s="8">
        <v>145</v>
      </c>
      <c r="K26" s="8"/>
    </row>
    <row r="27" spans="1:11" ht="37.5">
      <c r="A27" s="10" t="s">
        <v>113</v>
      </c>
      <c r="B27" s="26"/>
      <c r="C27" s="26"/>
      <c r="D27" s="26"/>
      <c r="E27" s="26"/>
      <c r="F27" s="26"/>
      <c r="G27" s="26"/>
      <c r="H27" s="8"/>
      <c r="I27" s="8"/>
      <c r="J27" s="8">
        <v>55</v>
      </c>
      <c r="K27" s="8"/>
    </row>
    <row r="28" spans="1:11" ht="38.25">
      <c r="A28" s="10" t="s">
        <v>55</v>
      </c>
      <c r="B28" s="26"/>
      <c r="C28" s="26"/>
      <c r="D28" s="26"/>
      <c r="E28" s="26"/>
      <c r="F28" s="26"/>
      <c r="G28" s="26"/>
      <c r="H28" s="8"/>
      <c r="I28" s="8"/>
      <c r="J28" s="8">
        <v>50</v>
      </c>
      <c r="K28" s="8"/>
    </row>
    <row r="29" spans="1:11" ht="38.25">
      <c r="A29" s="10" t="s">
        <v>114</v>
      </c>
      <c r="B29" s="26"/>
      <c r="C29" s="26"/>
      <c r="D29" s="26"/>
      <c r="E29" s="26"/>
      <c r="F29" s="26"/>
      <c r="G29" s="26"/>
      <c r="H29" s="8"/>
      <c r="I29" s="8"/>
      <c r="J29" s="8">
        <v>50</v>
      </c>
      <c r="K29" s="8"/>
    </row>
    <row r="30" spans="1:11" ht="25.5">
      <c r="A30" s="10" t="s">
        <v>56</v>
      </c>
      <c r="B30" s="26"/>
      <c r="C30" s="26"/>
      <c r="D30" s="26"/>
      <c r="E30" s="26"/>
      <c r="F30" s="26"/>
      <c r="G30" s="26"/>
      <c r="H30" s="8"/>
      <c r="I30" s="8"/>
      <c r="J30" s="8">
        <v>50</v>
      </c>
      <c r="K30" s="8"/>
    </row>
    <row r="31" spans="1:11" ht="37.5">
      <c r="A31" s="10" t="s">
        <v>115</v>
      </c>
      <c r="B31" s="26"/>
      <c r="C31" s="26"/>
      <c r="D31" s="26"/>
      <c r="E31" s="26"/>
      <c r="F31" s="26"/>
      <c r="G31" s="26"/>
      <c r="H31" s="8"/>
      <c r="I31" s="8"/>
      <c r="J31" s="8">
        <v>50</v>
      </c>
      <c r="K31" s="8"/>
    </row>
    <row r="32" spans="1:11" ht="76.5">
      <c r="A32" s="10" t="s">
        <v>164</v>
      </c>
      <c r="B32" s="26">
        <v>50</v>
      </c>
      <c r="C32" s="26">
        <v>50</v>
      </c>
      <c r="D32" s="26">
        <v>30</v>
      </c>
      <c r="E32" s="26"/>
      <c r="F32" s="26"/>
      <c r="G32" s="26"/>
      <c r="H32" s="8"/>
      <c r="I32" s="8"/>
      <c r="J32" s="8"/>
      <c r="K32" s="8"/>
    </row>
    <row r="33" spans="1:11" ht="25.5">
      <c r="A33" s="10" t="s">
        <v>57</v>
      </c>
      <c r="B33" s="26"/>
      <c r="C33" s="26"/>
      <c r="D33" s="26"/>
      <c r="E33" s="26"/>
      <c r="F33" s="26"/>
      <c r="G33" s="26"/>
      <c r="H33" s="8">
        <v>50</v>
      </c>
      <c r="I33" s="8"/>
      <c r="J33" s="8"/>
      <c r="K33" s="8"/>
    </row>
    <row r="34" spans="1:11" ht="38.25">
      <c r="A34" s="10" t="s">
        <v>58</v>
      </c>
      <c r="B34" s="26"/>
      <c r="C34" s="26"/>
      <c r="D34" s="26"/>
      <c r="E34" s="26"/>
      <c r="F34" s="26"/>
      <c r="G34" s="26"/>
      <c r="H34" s="8"/>
      <c r="I34" s="8"/>
      <c r="J34" s="8">
        <v>30</v>
      </c>
      <c r="K34" s="8"/>
    </row>
    <row r="35" spans="1:11" ht="50.25">
      <c r="A35" s="10" t="s">
        <v>116</v>
      </c>
      <c r="B35" s="26"/>
      <c r="C35" s="26"/>
      <c r="D35" s="26"/>
      <c r="E35" s="26"/>
      <c r="F35" s="26"/>
      <c r="G35" s="26"/>
      <c r="H35" s="8"/>
      <c r="I35" s="8"/>
      <c r="J35" s="8">
        <v>120</v>
      </c>
      <c r="K35" s="8"/>
    </row>
    <row r="36" spans="1:11" ht="38.25">
      <c r="A36" s="10" t="s">
        <v>59</v>
      </c>
      <c r="B36" s="26"/>
      <c r="C36" s="26"/>
      <c r="D36" s="26"/>
      <c r="E36" s="26"/>
      <c r="F36" s="26"/>
      <c r="G36" s="26"/>
      <c r="H36" s="8"/>
      <c r="I36" s="8"/>
      <c r="J36" s="8">
        <v>50</v>
      </c>
      <c r="K36" s="8"/>
    </row>
    <row r="37" spans="1:11" ht="38.25">
      <c r="A37" s="10" t="s">
        <v>117</v>
      </c>
      <c r="B37" s="26"/>
      <c r="C37" s="26"/>
      <c r="D37" s="26"/>
      <c r="E37" s="26"/>
      <c r="F37" s="26"/>
      <c r="G37" s="26"/>
      <c r="H37" s="8"/>
      <c r="I37" s="8"/>
      <c r="J37" s="8">
        <v>100</v>
      </c>
      <c r="K37" s="8"/>
    </row>
    <row r="38" spans="1:11" ht="37.5">
      <c r="A38" s="10" t="s">
        <v>118</v>
      </c>
      <c r="B38" s="26"/>
      <c r="C38" s="26"/>
      <c r="D38" s="26"/>
      <c r="E38" s="26"/>
      <c r="F38" s="26"/>
      <c r="G38" s="26"/>
      <c r="H38" s="8"/>
      <c r="I38" s="8"/>
      <c r="J38" s="8">
        <v>60</v>
      </c>
      <c r="K38" s="8"/>
    </row>
    <row r="39" spans="1:11" ht="51">
      <c r="A39" s="10" t="s">
        <v>61</v>
      </c>
      <c r="B39" s="26"/>
      <c r="C39" s="26"/>
      <c r="D39" s="26"/>
      <c r="E39" s="26"/>
      <c r="F39" s="26"/>
      <c r="G39" s="26"/>
      <c r="H39" s="8"/>
      <c r="I39" s="8"/>
      <c r="J39" s="8">
        <v>20</v>
      </c>
      <c r="K39" s="8"/>
    </row>
    <row r="40" spans="1:11" ht="51">
      <c r="A40" s="10" t="s">
        <v>119</v>
      </c>
      <c r="B40" s="26"/>
      <c r="C40" s="26"/>
      <c r="D40" s="26"/>
      <c r="E40" s="26"/>
      <c r="F40" s="26"/>
      <c r="G40" s="26"/>
      <c r="H40" s="8"/>
      <c r="I40" s="8"/>
      <c r="J40" s="8">
        <v>20</v>
      </c>
      <c r="K40" s="8"/>
    </row>
    <row r="41" spans="1:11" ht="25.5">
      <c r="A41" s="10" t="s">
        <v>64</v>
      </c>
      <c r="B41" s="26"/>
      <c r="C41" s="26"/>
      <c r="D41" s="26"/>
      <c r="E41" s="26">
        <v>349.6</v>
      </c>
      <c r="F41" s="26"/>
      <c r="G41" s="26"/>
      <c r="H41" s="8"/>
      <c r="I41" s="8"/>
      <c r="J41" s="8"/>
      <c r="K41" s="8"/>
    </row>
    <row r="42" spans="1:11" ht="25.5">
      <c r="A42" s="10" t="s">
        <v>65</v>
      </c>
      <c r="B42" s="26"/>
      <c r="C42" s="26"/>
      <c r="D42" s="26"/>
      <c r="E42" s="26">
        <v>12</v>
      </c>
      <c r="F42" s="26"/>
      <c r="G42" s="26"/>
      <c r="H42" s="8"/>
      <c r="I42" s="8"/>
      <c r="J42" s="8"/>
      <c r="K42" s="8"/>
    </row>
    <row r="43" spans="1:11" ht="38.25">
      <c r="A43" s="10" t="s">
        <v>66</v>
      </c>
      <c r="B43" s="26"/>
      <c r="C43" s="26"/>
      <c r="D43" s="26"/>
      <c r="E43" s="26">
        <v>60.4</v>
      </c>
      <c r="F43" s="26"/>
      <c r="G43" s="26"/>
      <c r="H43" s="8"/>
      <c r="I43" s="8"/>
      <c r="J43" s="8"/>
      <c r="K43" s="8"/>
    </row>
    <row r="44" spans="1:11" ht="38.25">
      <c r="A44" s="10" t="s">
        <v>67</v>
      </c>
      <c r="B44" s="26"/>
      <c r="C44" s="26"/>
      <c r="D44" s="26"/>
      <c r="E44" s="26"/>
      <c r="F44" s="26">
        <v>509.6</v>
      </c>
      <c r="G44" s="26"/>
      <c r="H44" s="8"/>
      <c r="I44" s="8"/>
      <c r="J44" s="8"/>
      <c r="K44" s="8"/>
    </row>
    <row r="45" spans="1:11" ht="153">
      <c r="A45" s="10" t="s">
        <v>99</v>
      </c>
      <c r="B45" s="26"/>
      <c r="C45" s="26">
        <v>65</v>
      </c>
      <c r="D45" s="26"/>
      <c r="E45" s="26"/>
      <c r="F45" s="26"/>
      <c r="G45" s="26"/>
      <c r="H45" s="23"/>
      <c r="I45" s="23">
        <v>45</v>
      </c>
      <c r="J45" s="23"/>
      <c r="K45" s="8"/>
    </row>
    <row r="46" spans="1:11" ht="25.5">
      <c r="A46" s="10" t="s">
        <v>68</v>
      </c>
      <c r="B46" s="26"/>
      <c r="C46" s="26"/>
      <c r="D46" s="26"/>
      <c r="E46" s="26">
        <v>150</v>
      </c>
      <c r="F46" s="26"/>
      <c r="G46" s="26"/>
      <c r="H46" s="8"/>
      <c r="I46" s="8"/>
      <c r="J46" s="8"/>
      <c r="K46" s="8"/>
    </row>
    <row r="47" spans="1:11" ht="51">
      <c r="A47" s="10" t="s">
        <v>69</v>
      </c>
      <c r="B47" s="26"/>
      <c r="C47" s="26"/>
      <c r="D47" s="26"/>
      <c r="E47" s="26"/>
      <c r="F47" s="26"/>
      <c r="G47" s="26">
        <v>200</v>
      </c>
      <c r="H47" s="23">
        <v>100</v>
      </c>
      <c r="I47" s="23">
        <v>100</v>
      </c>
      <c r="J47" s="8"/>
      <c r="K47" s="8"/>
    </row>
    <row r="48" spans="1:11" ht="25.5">
      <c r="A48" s="10" t="s">
        <v>72</v>
      </c>
      <c r="B48" s="26"/>
      <c r="C48" s="26"/>
      <c r="D48" s="26"/>
      <c r="E48" s="26"/>
      <c r="F48" s="26"/>
      <c r="G48" s="26"/>
      <c r="H48" s="8"/>
      <c r="I48" s="8"/>
      <c r="J48" s="8">
        <v>204</v>
      </c>
      <c r="K48" s="8"/>
    </row>
    <row r="49" spans="1:11" ht="25.5">
      <c r="A49" s="10" t="s">
        <v>27</v>
      </c>
      <c r="B49" s="26"/>
      <c r="C49" s="26"/>
      <c r="D49" s="26">
        <v>300</v>
      </c>
      <c r="E49" s="26"/>
      <c r="F49" s="26"/>
      <c r="G49" s="26"/>
      <c r="H49" s="8"/>
      <c r="I49" s="8"/>
      <c r="J49" s="8"/>
      <c r="K49" s="8"/>
    </row>
    <row r="50" spans="1:11" ht="25.5">
      <c r="A50" s="10" t="s">
        <v>29</v>
      </c>
      <c r="B50" s="26"/>
      <c r="C50" s="26"/>
      <c r="D50" s="26"/>
      <c r="E50" s="26"/>
      <c r="F50" s="26"/>
      <c r="G50" s="26">
        <v>300</v>
      </c>
      <c r="H50" s="8"/>
      <c r="I50" s="8"/>
      <c r="J50" s="8"/>
      <c r="K50" s="8"/>
    </row>
    <row r="51" spans="1:11" ht="25.5">
      <c r="A51" s="10" t="s">
        <v>30</v>
      </c>
      <c r="B51" s="26"/>
      <c r="C51" s="26"/>
      <c r="D51" s="26"/>
      <c r="E51" s="26"/>
      <c r="F51" s="26">
        <v>60</v>
      </c>
      <c r="G51" s="26"/>
      <c r="H51" s="8"/>
      <c r="I51" s="8"/>
      <c r="J51" s="8"/>
      <c r="K51" s="8"/>
    </row>
    <row r="52" spans="1:11" ht="25.5">
      <c r="A52" s="10" t="s">
        <v>31</v>
      </c>
      <c r="B52" s="26"/>
      <c r="C52" s="26"/>
      <c r="D52" s="26"/>
      <c r="E52" s="26"/>
      <c r="F52" s="26"/>
      <c r="G52" s="26">
        <v>135</v>
      </c>
      <c r="H52" s="8"/>
      <c r="I52" s="8"/>
      <c r="J52" s="8"/>
      <c r="K52" s="8"/>
    </row>
    <row r="53" spans="1:11" ht="25.5">
      <c r="A53" s="24" t="s">
        <v>87</v>
      </c>
      <c r="B53" s="26"/>
      <c r="C53" s="26"/>
      <c r="D53" s="26"/>
      <c r="E53" s="26"/>
      <c r="F53" s="26">
        <v>70</v>
      </c>
      <c r="G53" s="26"/>
      <c r="H53" s="8"/>
      <c r="I53" s="8"/>
      <c r="J53" s="8"/>
      <c r="K53" s="8"/>
    </row>
    <row r="54" spans="1:11">
      <c r="A54" s="24" t="s">
        <v>88</v>
      </c>
      <c r="B54" s="26"/>
      <c r="C54" s="26"/>
      <c r="D54" s="26"/>
      <c r="E54" s="26">
        <v>80</v>
      </c>
      <c r="F54" s="26"/>
      <c r="G54" s="26"/>
      <c r="H54" s="8"/>
      <c r="I54" s="8"/>
      <c r="J54" s="8"/>
      <c r="K54" s="8"/>
    </row>
    <row r="55" spans="1:11">
      <c r="A55" s="24" t="s">
        <v>89</v>
      </c>
      <c r="B55" s="26">
        <v>343.4</v>
      </c>
      <c r="C55" s="26"/>
      <c r="D55" s="26"/>
      <c r="E55" s="26"/>
      <c r="F55" s="26"/>
      <c r="G55" s="26"/>
      <c r="H55" s="8"/>
      <c r="I55" s="8"/>
      <c r="J55" s="8"/>
      <c r="K55" s="8"/>
    </row>
    <row r="56" spans="1:11" ht="25.5">
      <c r="A56" s="24" t="s">
        <v>100</v>
      </c>
      <c r="B56" s="26"/>
      <c r="C56" s="26"/>
      <c r="D56" s="26"/>
      <c r="E56" s="26"/>
      <c r="F56" s="26">
        <v>100</v>
      </c>
      <c r="G56" s="26"/>
      <c r="H56" s="8"/>
      <c r="I56" s="8"/>
      <c r="J56" s="8"/>
      <c r="K56" s="8"/>
    </row>
    <row r="57" spans="1:11">
      <c r="A57" s="24" t="s">
        <v>107</v>
      </c>
      <c r="B57" s="26">
        <v>215</v>
      </c>
      <c r="C57" s="26"/>
      <c r="D57" s="26"/>
      <c r="E57" s="26"/>
      <c r="F57" s="26"/>
      <c r="G57" s="26"/>
      <c r="H57" s="8"/>
      <c r="I57" s="8"/>
      <c r="J57" s="8"/>
      <c r="K57" s="8"/>
    </row>
    <row r="58" spans="1:11">
      <c r="A58" s="24" t="s">
        <v>165</v>
      </c>
      <c r="B58" s="26">
        <v>50</v>
      </c>
      <c r="C58" s="26"/>
      <c r="D58" s="26"/>
      <c r="E58" s="26"/>
      <c r="F58" s="26"/>
      <c r="G58" s="26"/>
      <c r="H58" s="8"/>
      <c r="I58" s="8"/>
      <c r="J58" s="8"/>
      <c r="K58" s="8"/>
    </row>
    <row r="59" spans="1:11" ht="38.25">
      <c r="A59" s="24" t="s">
        <v>167</v>
      </c>
      <c r="B59" s="26" t="s">
        <v>172</v>
      </c>
      <c r="C59" s="26"/>
      <c r="D59" s="26" t="s">
        <v>173</v>
      </c>
      <c r="E59" s="26" t="s">
        <v>174</v>
      </c>
      <c r="F59" s="26"/>
      <c r="G59" s="26"/>
      <c r="H59" s="8"/>
      <c r="I59" s="8"/>
      <c r="J59" s="8"/>
      <c r="K59" s="8"/>
    </row>
    <row r="60" spans="1:11">
      <c r="A60" s="24" t="s">
        <v>90</v>
      </c>
      <c r="B60" s="27"/>
      <c r="C60" s="26"/>
      <c r="D60" s="26"/>
      <c r="E60" s="26"/>
      <c r="F60" s="26"/>
      <c r="G60" s="26"/>
      <c r="H60" s="8"/>
      <c r="I60" s="8"/>
      <c r="J60" s="9">
        <v>464.7</v>
      </c>
      <c r="K60" s="8"/>
    </row>
    <row r="61" spans="1:11" ht="25.5">
      <c r="A61" s="28" t="s">
        <v>123</v>
      </c>
      <c r="B61" s="29"/>
      <c r="C61" s="29"/>
      <c r="D61" s="29"/>
      <c r="E61" s="29"/>
      <c r="F61" s="29">
        <v>350</v>
      </c>
      <c r="G61" s="29"/>
      <c r="H61" s="8"/>
      <c r="I61" s="8"/>
      <c r="J61" s="8"/>
      <c r="K61" s="8"/>
    </row>
    <row r="62" spans="1:11">
      <c r="A62" s="24" t="s">
        <v>91</v>
      </c>
      <c r="B62" s="26"/>
      <c r="C62" s="26"/>
      <c r="D62" s="26"/>
      <c r="E62" s="26"/>
      <c r="F62" s="26">
        <v>250</v>
      </c>
      <c r="G62" s="26"/>
      <c r="H62" s="8"/>
      <c r="I62" s="8"/>
      <c r="J62" s="8"/>
      <c r="K62" s="8"/>
    </row>
    <row r="63" spans="1:11" ht="25.5">
      <c r="A63" s="24" t="s">
        <v>92</v>
      </c>
      <c r="B63" s="26"/>
      <c r="C63" s="26"/>
      <c r="D63" s="26">
        <v>100</v>
      </c>
      <c r="E63" s="26"/>
      <c r="F63" s="26"/>
      <c r="G63" s="26"/>
      <c r="H63" s="8"/>
      <c r="I63" s="8"/>
      <c r="J63" s="8"/>
      <c r="K63" s="8"/>
    </row>
    <row r="64" spans="1:11">
      <c r="A64" s="24" t="s">
        <v>93</v>
      </c>
      <c r="B64" s="26"/>
      <c r="C64" s="26"/>
      <c r="D64" s="26"/>
      <c r="E64" s="26"/>
      <c r="F64" s="26"/>
      <c r="G64" s="26">
        <v>250</v>
      </c>
      <c r="H64" s="8"/>
      <c r="I64" s="8"/>
      <c r="J64" s="8"/>
      <c r="K64" s="8"/>
    </row>
    <row r="65" spans="1:11">
      <c r="A65" s="24" t="s">
        <v>94</v>
      </c>
      <c r="B65" s="26"/>
      <c r="C65" s="26"/>
      <c r="D65" s="26"/>
      <c r="E65" s="26">
        <v>50</v>
      </c>
      <c r="F65" s="26"/>
      <c r="G65" s="26"/>
      <c r="H65" s="8"/>
      <c r="I65" s="8"/>
      <c r="J65" s="8"/>
      <c r="K65" s="8"/>
    </row>
    <row r="66" spans="1:11">
      <c r="A66" s="24" t="s">
        <v>95</v>
      </c>
      <c r="B66" s="26"/>
      <c r="C66" s="26"/>
      <c r="D66" s="26"/>
      <c r="E66" s="26">
        <v>50</v>
      </c>
      <c r="F66" s="26"/>
      <c r="G66" s="26"/>
      <c r="H66" s="8"/>
      <c r="I66" s="8"/>
      <c r="J66" s="8"/>
      <c r="K66" s="8"/>
    </row>
    <row r="67" spans="1:11">
      <c r="A67" s="24" t="s">
        <v>108</v>
      </c>
      <c r="B67" s="26"/>
      <c r="C67" s="26"/>
      <c r="D67" s="26"/>
      <c r="E67" s="26">
        <v>120</v>
      </c>
      <c r="F67" s="26"/>
      <c r="G67" s="26"/>
      <c r="H67" s="8"/>
      <c r="I67" s="8"/>
      <c r="J67" s="8"/>
      <c r="K67" s="8"/>
    </row>
    <row r="68" spans="1:11" ht="38.25">
      <c r="A68" s="24" t="s">
        <v>112</v>
      </c>
      <c r="B68" s="26"/>
      <c r="C68" s="26" t="s">
        <v>168</v>
      </c>
      <c r="D68" s="26"/>
      <c r="E68" s="26" t="s">
        <v>169</v>
      </c>
      <c r="F68" s="26" t="s">
        <v>170</v>
      </c>
      <c r="G68" s="26" t="s">
        <v>171</v>
      </c>
      <c r="H68" s="8"/>
      <c r="I68" s="8"/>
      <c r="J68" s="8"/>
      <c r="K68" s="8"/>
    </row>
    <row r="69" spans="1:11">
      <c r="A69" s="24" t="s">
        <v>166</v>
      </c>
      <c r="B69" s="26"/>
      <c r="C69" s="26"/>
      <c r="D69" s="26"/>
      <c r="E69" s="26">
        <v>120</v>
      </c>
      <c r="F69" s="26"/>
      <c r="G69" s="26"/>
      <c r="H69" s="8"/>
      <c r="I69" s="8"/>
      <c r="J69" s="8"/>
      <c r="K69" s="8"/>
    </row>
    <row r="70" spans="1:11" ht="25.5">
      <c r="A70" s="24" t="s">
        <v>167</v>
      </c>
      <c r="B70" s="26"/>
      <c r="C70" s="26" t="s">
        <v>175</v>
      </c>
      <c r="D70" s="26"/>
      <c r="E70" s="26" t="s">
        <v>176</v>
      </c>
      <c r="F70" s="26"/>
      <c r="G70" s="26" t="s">
        <v>177</v>
      </c>
      <c r="H70" s="8"/>
      <c r="I70" s="8"/>
      <c r="J70" s="8"/>
      <c r="K70" s="8"/>
    </row>
    <row r="71" spans="1:11">
      <c r="A71" s="24" t="s">
        <v>90</v>
      </c>
      <c r="B71" s="27"/>
      <c r="C71" s="26"/>
      <c r="D71" s="26"/>
      <c r="E71" s="26"/>
      <c r="F71" s="26"/>
      <c r="G71" s="26"/>
      <c r="H71" s="8"/>
      <c r="I71" s="8"/>
      <c r="J71" s="9">
        <v>240.81</v>
      </c>
      <c r="K71" s="8"/>
    </row>
    <row r="72" spans="1:11" ht="25.5">
      <c r="A72" s="10" t="s">
        <v>125</v>
      </c>
      <c r="B72" s="27"/>
      <c r="C72" s="27"/>
      <c r="D72" s="26"/>
      <c r="E72" s="26"/>
      <c r="F72" s="26"/>
      <c r="G72" s="26"/>
      <c r="H72" s="8"/>
      <c r="I72" s="8"/>
      <c r="J72" s="8"/>
      <c r="K72" s="8"/>
    </row>
    <row r="73" spans="1:11" ht="25.5">
      <c r="A73" s="10" t="s">
        <v>124</v>
      </c>
      <c r="B73" s="26"/>
      <c r="C73" s="26"/>
      <c r="D73" s="26"/>
      <c r="E73" s="26"/>
      <c r="F73" s="26"/>
      <c r="G73" s="26"/>
      <c r="H73" s="8"/>
      <c r="I73" s="8">
        <v>184</v>
      </c>
      <c r="J73" s="8"/>
      <c r="K73" s="8"/>
    </row>
    <row r="74" spans="1:11" ht="25.5">
      <c r="A74" s="10" t="s">
        <v>121</v>
      </c>
      <c r="B74" s="26"/>
      <c r="C74" s="26"/>
      <c r="D74" s="26"/>
      <c r="E74" s="26">
        <v>400</v>
      </c>
      <c r="F74" s="26"/>
      <c r="G74" s="26"/>
      <c r="H74" s="8"/>
      <c r="I74" s="8"/>
      <c r="J74" s="8"/>
      <c r="K74" s="8"/>
    </row>
    <row r="75" spans="1:11" ht="25.5">
      <c r="A75" s="10" t="s">
        <v>75</v>
      </c>
      <c r="B75" s="26"/>
      <c r="C75" s="26"/>
      <c r="D75" s="26"/>
      <c r="E75" s="26"/>
      <c r="F75" s="26"/>
      <c r="G75" s="26"/>
      <c r="H75" s="8"/>
      <c r="I75" s="8"/>
      <c r="J75" s="8">
        <v>200</v>
      </c>
      <c r="K75" s="8"/>
    </row>
    <row r="76" spans="1:11" ht="25.5">
      <c r="A76" s="10" t="s">
        <v>76</v>
      </c>
      <c r="B76" s="26"/>
      <c r="C76" s="26"/>
      <c r="D76" s="26"/>
      <c r="E76" s="26"/>
      <c r="F76" s="26"/>
      <c r="G76" s="26"/>
      <c r="H76" s="8"/>
      <c r="I76" s="8"/>
      <c r="J76" s="8">
        <v>68.599999999999994</v>
      </c>
      <c r="K76" s="8"/>
    </row>
    <row r="77" spans="1:11">
      <c r="B77" s="30">
        <v>1035.4000000000001</v>
      </c>
      <c r="C77" s="30">
        <v>556</v>
      </c>
      <c r="D77" s="30">
        <v>739</v>
      </c>
      <c r="E77" s="30">
        <v>1697</v>
      </c>
      <c r="F77" s="30">
        <v>2095.6</v>
      </c>
      <c r="G77" s="30">
        <v>2038</v>
      </c>
      <c r="H77" s="30">
        <v>150</v>
      </c>
      <c r="I77" s="30">
        <v>329</v>
      </c>
    </row>
  </sheetData>
  <mergeCells count="1">
    <mergeCell ref="A1:K3"/>
  </mergeCells>
  <phoneticPr fontId="9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первонач план</vt:lpstr>
      <vt:lpstr>в итоге</vt:lpstr>
      <vt:lpstr>финансир</vt:lpstr>
    </vt:vector>
  </TitlesOfParts>
  <Company>upravlenie obrazovania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director</dc:creator>
  <cp:lastModifiedBy>НечаеваНА</cp:lastModifiedBy>
  <cp:lastPrinted>2018-07-26T09:30:42Z</cp:lastPrinted>
  <dcterms:created xsi:type="dcterms:W3CDTF">2017-10-09T10:14:28Z</dcterms:created>
  <dcterms:modified xsi:type="dcterms:W3CDTF">2018-08-21T09:17:27Z</dcterms:modified>
</cp:coreProperties>
</file>